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45" windowWidth="11700" windowHeight="8595" activeTab="0"/>
  </bookViews>
  <sheets>
    <sheet name="Ф1" sheetId="1" r:id="rId1"/>
    <sheet name="Ф2" sheetId="2" r:id="rId2"/>
    <sheet name="Ф3" sheetId="3" r:id="rId3"/>
    <sheet name="Ф4" sheetId="4" r:id="rId4"/>
    <sheet name="Ф5" sheetId="5" r:id="rId5"/>
  </sheets>
  <definedNames>
    <definedName name="_xlnm.Print_Area" localSheetId="0">'Ф1'!$A$1:$U$131</definedName>
    <definedName name="_xlnm.Print_Area" localSheetId="1">'Ф2'!$A$1:$U$88</definedName>
    <definedName name="_xlnm.Print_Area" localSheetId="2">'Ф3'!$A$1:$Z$103</definedName>
    <definedName name="_xlnm.Print_Area" localSheetId="3">'Ф4'!$A$1:$AJ$61</definedName>
    <definedName name="_xlnm.Print_Area" localSheetId="4">'Ф5'!$A$1:$CJ$265</definedName>
  </definedNames>
  <calcPr fullCalcOnLoad="1" refMode="R1C1"/>
</workbook>
</file>

<file path=xl/sharedStrings.xml><?xml version="1.0" encoding="utf-8"?>
<sst xmlns="http://schemas.openxmlformats.org/spreadsheetml/2006/main" count="1428" uniqueCount="778">
  <si>
    <t>Підприємство</t>
  </si>
  <si>
    <t>за ЄДРПОУ</t>
  </si>
  <si>
    <t>Територія</t>
  </si>
  <si>
    <t>за КОАТУУ</t>
  </si>
  <si>
    <t>Орган державного управління</t>
  </si>
  <si>
    <t>за СПОДУ</t>
  </si>
  <si>
    <t>Вид економічної діяльності</t>
  </si>
  <si>
    <t>за КВЕД</t>
  </si>
  <si>
    <t>Одиниця виміру: тис. грн.</t>
  </si>
  <si>
    <t>Баланс</t>
  </si>
  <si>
    <t>Форма N 1 </t>
  </si>
  <si>
    <t>Код за ДКУД  </t>
  </si>
  <si>
    <t>Актив</t>
  </si>
  <si>
    <t>Код рядка</t>
  </si>
  <si>
    <t>На початок звітного періоду</t>
  </si>
  <si>
    <t>На кінець звітного періоду</t>
  </si>
  <si>
    <t>I. Необоротні активи</t>
  </si>
  <si>
    <t>Нематеріальні активи:</t>
  </si>
  <si>
    <t>залишкова вартість</t>
  </si>
  <si>
    <t>первісна вартість</t>
  </si>
  <si>
    <t>накопичена амортизація</t>
  </si>
  <si>
    <t>Основні засоби:</t>
  </si>
  <si>
    <t>знос</t>
  </si>
  <si>
    <t>Довгострокові фінансові інвестиції:</t>
  </si>
  <si>
    <t>які обліковуються за методом участі в капіталі інших підприємств</t>
  </si>
  <si>
    <t>інші фінансові інвестиції</t>
  </si>
  <si>
    <t>Довгострокова дебіторська заборгованість</t>
  </si>
  <si>
    <t>Відстрочені податкові активи</t>
  </si>
  <si>
    <t>Інші необоротні активи</t>
  </si>
  <si>
    <t>Усього за розділом I</t>
  </si>
  <si>
    <t>II. Оборотні активи</t>
  </si>
  <si>
    <t>Векселі одержані</t>
  </si>
  <si>
    <t>Дебіторська заборгованість за товари, роботи, послуги:</t>
  </si>
  <si>
    <t>чиста реалізаційна вартість</t>
  </si>
  <si>
    <t>резерв сумнівних боргів</t>
  </si>
  <si>
    <t>Дебіторська заборгованість за розрахунками:</t>
  </si>
  <si>
    <t>з бюджетом</t>
  </si>
  <si>
    <t>за виданими авансами</t>
  </si>
  <si>
    <t>з нарахованих доходів</t>
  </si>
  <si>
    <t>із внутрішніх розрахунків</t>
  </si>
  <si>
    <t>Інша поточна дебіторська заборгованість</t>
  </si>
  <si>
    <t>Поточні фінансові інвестиції</t>
  </si>
  <si>
    <t>Грошові кошти та їх еквіваленти:</t>
  </si>
  <si>
    <t>в національній валюті</t>
  </si>
  <si>
    <t>в іноземній валюті</t>
  </si>
  <si>
    <t>Інші оборотні активи</t>
  </si>
  <si>
    <t>Усього за розділом II</t>
  </si>
  <si>
    <t>III. Витрати майбутніх періодів</t>
  </si>
  <si>
    <t>Пасив</t>
  </si>
  <si>
    <t>I. Власний капітал</t>
  </si>
  <si>
    <t>Статутний капітал</t>
  </si>
  <si>
    <t>Пайовий капітал</t>
  </si>
  <si>
    <t>Додатковий вкладений капітал</t>
  </si>
  <si>
    <t>Інший додатковий капітал</t>
  </si>
  <si>
    <t>Резервний капітал</t>
  </si>
  <si>
    <t>Нерозподілений прибуток (непокритий збиток)</t>
  </si>
  <si>
    <t>Неоплачений капітал</t>
  </si>
  <si>
    <t>Вилучений капітал</t>
  </si>
  <si>
    <t>Забезпечення виплат персоналу</t>
  </si>
  <si>
    <t>Інші забезпечення</t>
  </si>
  <si>
    <t>III. Довгострокові зобов'язання</t>
  </si>
  <si>
    <t>Довгострокові кредити банків</t>
  </si>
  <si>
    <t>Інші довгострокові фінансові зобов'язання</t>
  </si>
  <si>
    <t>Відстрочені податкові зобов'язання</t>
  </si>
  <si>
    <t>Інші довгострокові зобов'язання</t>
  </si>
  <si>
    <t>Усього за розділом III</t>
  </si>
  <si>
    <t>IV. Поточні зобов'язання</t>
  </si>
  <si>
    <t>Короткострокові кредити банків</t>
  </si>
  <si>
    <t>Поточна заборгованість за довгостроковими зобов'язаннями</t>
  </si>
  <si>
    <t>Векселі видані</t>
  </si>
  <si>
    <t>Кредиторська заборгованість за товари, роботи, послуги</t>
  </si>
  <si>
    <t>Поточні зобов'язання за розрахунками:</t>
  </si>
  <si>
    <t>з одержаних авансів</t>
  </si>
  <si>
    <t>з позабюджетних платежів</t>
  </si>
  <si>
    <t>зі страхування</t>
  </si>
  <si>
    <t>з оплати праці</t>
  </si>
  <si>
    <t>з учасниками</t>
  </si>
  <si>
    <t>Інші поточні зобов'язання</t>
  </si>
  <si>
    <t>Усього за розділом IV</t>
  </si>
  <si>
    <t>V. Доходи майбутніх періодів</t>
  </si>
  <si>
    <t xml:space="preserve">Керівник </t>
  </si>
  <si>
    <t xml:space="preserve">Головний бухгалтер </t>
  </si>
  <si>
    <t>КОДИ</t>
  </si>
  <si>
    <t>Адреса</t>
  </si>
  <si>
    <t>010</t>
  </si>
  <si>
    <t>011</t>
  </si>
  <si>
    <t>012</t>
  </si>
  <si>
    <t>020</t>
  </si>
  <si>
    <t>030</t>
  </si>
  <si>
    <t>031</t>
  </si>
  <si>
    <t>032</t>
  </si>
  <si>
    <t>040</t>
  </si>
  <si>
    <t>045</t>
  </si>
  <si>
    <t>050</t>
  </si>
  <si>
    <t>060</t>
  </si>
  <si>
    <t>070</t>
  </si>
  <si>
    <t>080</t>
  </si>
  <si>
    <t>01</t>
  </si>
  <si>
    <t>(</t>
  </si>
  <si>
    <t>)</t>
  </si>
  <si>
    <t>Дата (рік, місяць, число)</t>
  </si>
  <si>
    <t>на</t>
  </si>
  <si>
    <t>20</t>
  </si>
  <si>
    <t>р.</t>
  </si>
  <si>
    <t>035</t>
  </si>
  <si>
    <t>036</t>
  </si>
  <si>
    <t>037</t>
  </si>
  <si>
    <t>Довгострокові біологічні активи:</t>
  </si>
  <si>
    <t>справедлива (залишкова) вартість</t>
  </si>
  <si>
    <t>Виробничі запаси</t>
  </si>
  <si>
    <t>Поточні біологічні активи</t>
  </si>
  <si>
    <t>Незавершене виробництво</t>
  </si>
  <si>
    <t>Готова продукція</t>
  </si>
  <si>
    <t>Товари</t>
  </si>
  <si>
    <t>Додаток
до Положення (стандарту) бухгалтерського обліку 2 "Баланс"</t>
  </si>
  <si>
    <t>II. Забезпечення майбутніх витрат і платежів</t>
  </si>
  <si>
    <t>Організаційно-правова форма господарювання</t>
  </si>
  <si>
    <t>за КОПФГ</t>
  </si>
  <si>
    <t>Незавершені капітальні інвестиції</t>
  </si>
  <si>
    <t>у тому числі в касі</t>
  </si>
  <si>
    <t>231</t>
  </si>
  <si>
    <r>
      <t>Цільове фінансування</t>
    </r>
    <r>
      <rPr>
        <vertAlign val="superscript"/>
        <sz val="10"/>
        <rFont val="Times New Roman"/>
        <family val="1"/>
      </rPr>
      <t>2</t>
    </r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</si>
  <si>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Визначається в порядку, встановленому спеціально уповноваженим центральним органом виконавчої влади у галузі статистики.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</si>
  <si>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 рядка 420 графа 4 Сума благодійної допомоги (421) ______________________.</t>
    </r>
  </si>
  <si>
    <r>
      <t>Середня кількість працівників</t>
    </r>
    <r>
      <rPr>
        <vertAlign val="superscript"/>
        <sz val="9"/>
        <rFont val="Times New Roman"/>
        <family val="1"/>
      </rPr>
      <t>1</t>
    </r>
  </si>
  <si>
    <t>Складено (зробити позначку "v" у відповідній клітинці):</t>
  </si>
  <si>
    <t>за положеннями (стандартами) бухгалтерського обліку</t>
  </si>
  <si>
    <t>за міжнародними стандартами фінансової звітності</t>
  </si>
  <si>
    <t>2013</t>
  </si>
  <si>
    <t>v</t>
  </si>
  <si>
    <t>12</t>
  </si>
  <si>
    <t>31 грудня</t>
  </si>
  <si>
    <t>Додаток 
до Положення (стандарту) бухгалтерського обліку 3 </t>
  </si>
  <si>
    <r>
      <t xml:space="preserve">Дата </t>
    </r>
    <r>
      <rPr>
        <sz val="9"/>
        <rFont val="Times New Roman"/>
        <family val="1"/>
      </rPr>
      <t>(рік, місяць, число)</t>
    </r>
  </si>
  <si>
    <t>Звіт про фінансові результати</t>
  </si>
  <si>
    <t>за</t>
  </si>
  <si>
    <t>Форма N 2</t>
  </si>
  <si>
    <t>1801003</t>
  </si>
  <si>
    <t xml:space="preserve">I. ФІНАНСОВІ РЕЗУЛЬТАТИ </t>
  </si>
  <si>
    <t>Стаття</t>
  </si>
  <si>
    <t>За звітний період</t>
  </si>
  <si>
    <t>За попередній період</t>
  </si>
  <si>
    <t>Доход (виручка) від реалізації продукції (товарів, робіт, послуг)</t>
  </si>
  <si>
    <t>Податок на додану вартість</t>
  </si>
  <si>
    <t>015</t>
  </si>
  <si>
    <t>Акцизний збір</t>
  </si>
  <si>
    <t>025</t>
  </si>
  <si>
    <t>Інші вирахування з доходу</t>
  </si>
  <si>
    <t>Чистий доход (виручка) від реалізації продукції (товарів, робіт, послуг)</t>
  </si>
  <si>
    <t>Собівартість реалізованої продукції (товарів, робіт, послуг)</t>
  </si>
  <si>
    <t>Валовий:</t>
  </si>
  <si>
    <t>прибуток</t>
  </si>
  <si>
    <t>збиток</t>
  </si>
  <si>
    <t>055</t>
  </si>
  <si>
    <t>Інші операційні доходи</t>
  </si>
  <si>
    <t>Адміністративні витрати</t>
  </si>
  <si>
    <t>Витрати на збут</t>
  </si>
  <si>
    <t>Інші операційні витрати</t>
  </si>
  <si>
    <t>090</t>
  </si>
  <si>
    <t>Фінансові результати від операційної діяльності:</t>
  </si>
  <si>
    <t>Доход від участі в капіталі</t>
  </si>
  <si>
    <t>Інші фінансові доходи</t>
  </si>
  <si>
    <r>
      <t>Інші доходи</t>
    </r>
    <r>
      <rPr>
        <vertAlign val="superscript"/>
        <sz val="10"/>
        <rFont val="Times New Roman"/>
        <family val="1"/>
      </rPr>
      <t>1</t>
    </r>
  </si>
  <si>
    <t>Фінансові витрати</t>
  </si>
  <si>
    <t>Втрати від участі в капіталі</t>
  </si>
  <si>
    <t>Інші витрати</t>
  </si>
  <si>
    <t>Фінансові результати від звичайної діяльності до оподаткування:</t>
  </si>
  <si>
    <t>Податок на прибуток від звичайної діяльності</t>
  </si>
  <si>
    <t>Фінансові результати від звичайної діяльності:</t>
  </si>
  <si>
    <t>Надзвичайні:</t>
  </si>
  <si>
    <t>доходи</t>
  </si>
  <si>
    <t>витрати</t>
  </si>
  <si>
    <t>Податки з надзвичайного прибутку</t>
  </si>
  <si>
    <t>Чистий:</t>
  </si>
  <si>
    <r>
      <t xml:space="preserve">____________
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</t>
    </r>
    <r>
      <rPr>
        <sz val="8"/>
        <rFont val="Times New Roman"/>
        <family val="1"/>
      </rPr>
      <t>З рядка 130 графа 3 Дохід, пов'язаний з благодійною допомогою (131) _____________</t>
    </r>
  </si>
  <si>
    <t xml:space="preserve">II. ЕЛЕМЕНТИ ОПЕРАЦІЙНИХ ВИТРАТ </t>
  </si>
  <si>
    <t>Найменування показника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</si>
  <si>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</si>
  <si>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</si>
  <si>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</si>
  <si>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</si>
  <si>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Разом</t>
  </si>
  <si>
    <t xml:space="preserve">III. РОЗРАХУНОК ПОКАЗНИКІВ ПРИБУТКОВОСТІ АКЦІЙ </t>
  </si>
  <si>
    <t>Назва статті</t>
  </si>
  <si>
    <t>Середньорічна кількість простих акцій</t>
  </si>
  <si>
    <t>Скоригована середньорічна кількість простих акцій</t>
  </si>
  <si>
    <t>Чистий прибуток (збиток) на одну просту акцію</t>
  </si>
  <si>
    <t>Скоригований чистий прибуток (збиток) на одну просту акцію</t>
  </si>
  <si>
    <t>Дивіденди на одну просту акцію</t>
  </si>
  <si>
    <t>Додаток</t>
  </si>
  <si>
    <r>
      <t xml:space="preserve"> до Положення (стандарту) бухгалтерського обліку 4</t>
    </r>
    <r>
      <rPr>
        <b/>
        <sz val="11"/>
        <rFont val="Times New Roman"/>
        <family val="1"/>
      </rPr>
      <t xml:space="preserve">                                  </t>
    </r>
  </si>
  <si>
    <t xml:space="preserve">        </t>
  </si>
  <si>
    <t>К О Д И</t>
  </si>
  <si>
    <t xml:space="preserve">                                                                                                                                  Дата /рік, місяць, число/</t>
  </si>
  <si>
    <t xml:space="preserve">за ЄДРПОУ </t>
  </si>
  <si>
    <t xml:space="preserve">за КВЕД </t>
  </si>
  <si>
    <t xml:space="preserve">Одиниця виміру : тис. грн.                                                                                                                                         </t>
  </si>
  <si>
    <t>Звіт про рух грошових коштів</t>
  </si>
  <si>
    <t>за 20</t>
  </si>
  <si>
    <t>рік</t>
  </si>
  <si>
    <r>
      <t xml:space="preserve">                                                                                                                                            </t>
    </r>
    <r>
      <rPr>
        <sz val="9"/>
        <color indexed="8"/>
        <rFont val="Times New Roman"/>
        <family val="1"/>
      </rPr>
      <t>Форма  №3           Код за ДКУД</t>
    </r>
  </si>
  <si>
    <t>Форма N 3</t>
  </si>
  <si>
    <t>Код за ДКУД</t>
  </si>
  <si>
    <t>1801004</t>
  </si>
  <si>
    <t>Код</t>
  </si>
  <si>
    <t>За звітний
період</t>
  </si>
  <si>
    <t>За аналогічний період попереднього року</t>
  </si>
  <si>
    <t>I. Рух коштів у результаті операційної діяльності</t>
  </si>
  <si>
    <t>Надходження від:</t>
  </si>
  <si>
    <t>Реалізації продукції (товарів, робіт, послуг)</t>
  </si>
  <si>
    <t>Погашення векселів одержаних</t>
  </si>
  <si>
    <t>Покупців і замовників авансів</t>
  </si>
  <si>
    <t xml:space="preserve">Повернення авансів </t>
  </si>
  <si>
    <t>Установ банків відсотків за поточними рахунками</t>
  </si>
  <si>
    <t>Бюджету податку на додану вартість</t>
  </si>
  <si>
    <t>Повернення інших податків і зборів (обов’язкових платежів)</t>
  </si>
  <si>
    <t>Отримання субсидій, дотацій</t>
  </si>
  <si>
    <t>Цільового фінансування</t>
  </si>
  <si>
    <t>Боржників неустойки (штрафів, пені)</t>
  </si>
  <si>
    <t>Інші надходження</t>
  </si>
  <si>
    <t>Витрачання на оплату:</t>
  </si>
  <si>
    <t>Товарів (робіт, послуг)</t>
  </si>
  <si>
    <t>Авансів</t>
  </si>
  <si>
    <t>095</t>
  </si>
  <si>
    <t>Повернення авансів</t>
  </si>
  <si>
    <t>Працівникам</t>
  </si>
  <si>
    <t>Витрат на відрядження</t>
  </si>
  <si>
    <t>Зобов’язань з податку на додану вартість</t>
  </si>
  <si>
    <t>Зобов’язань з податку на прибуток</t>
  </si>
  <si>
    <t>Відрахувань на соціальні заходи</t>
  </si>
  <si>
    <t>Зобов’язань з інших податків і зборів (обов’язкових платежів)</t>
  </si>
  <si>
    <t>Цільових внесків</t>
  </si>
  <si>
    <t>Інші витрачання</t>
  </si>
  <si>
    <t>Чистий рух коштів до надзвичайних подій</t>
  </si>
  <si>
    <t>Рух коштів від надзвичайних подій</t>
  </si>
  <si>
    <t>Чистий рух коштів від операційної діяльності</t>
  </si>
  <si>
    <t>II. Рух коштів у результаті інвестиційної діяльності</t>
  </si>
  <si>
    <t>Реалізація:</t>
  </si>
  <si>
    <t xml:space="preserve">            фінансових інвестицій</t>
  </si>
  <si>
    <t xml:space="preserve">            необоротних активів</t>
  </si>
  <si>
    <t xml:space="preserve">            майнових комплексів</t>
  </si>
  <si>
    <t xml:space="preserve">Отримані: </t>
  </si>
  <si>
    <t xml:space="preserve">            відсотки</t>
  </si>
  <si>
    <t xml:space="preserve">            дивіденди</t>
  </si>
  <si>
    <t>Придбання:</t>
  </si>
  <si>
    <t>Інші платежі</t>
  </si>
  <si>
    <t>Чистий рух коштів від інвестиційної діяльності</t>
  </si>
  <si>
    <t>Ш. Рух коштів у результаті фінансової діяльності</t>
  </si>
  <si>
    <t>Надходження власного капіталу</t>
  </si>
  <si>
    <t>Отримані позики</t>
  </si>
  <si>
    <t>Погашення позик</t>
  </si>
  <si>
    <t>Сплачені дивіденди</t>
  </si>
  <si>
    <t>Чистий рух коштів від фінансової діяльності</t>
  </si>
  <si>
    <t>Чистий рух коштів за звітний період</t>
  </si>
  <si>
    <t>Залишок коштів на початок року</t>
  </si>
  <si>
    <t>Вплив зміни валютних курсів на залишок коштів</t>
  </si>
  <si>
    <t>Залишок коштів на кінець року</t>
  </si>
  <si>
    <t>Додаток
до Положення (стандарту) бухгалтерського обліку 5</t>
  </si>
  <si>
    <t>240</t>
  </si>
  <si>
    <t>ЗВІТ
про власний капітал</t>
  </si>
  <si>
    <t>Форма N 4</t>
  </si>
  <si>
    <t>1801005</t>
  </si>
  <si>
    <t>Стаття </t>
  </si>
  <si>
    <t>Код </t>
  </si>
  <si>
    <t>Статут-ний
капітал </t>
  </si>
  <si>
    <t>Пайовий
капітал </t>
  </si>
  <si>
    <t>Додатко-вий
вкладений
капітал </t>
  </si>
  <si>
    <t>Інший
додатко-вий
капітал </t>
  </si>
  <si>
    <t>Резервний
капітал </t>
  </si>
  <si>
    <t>Нерозпо-
ділений
прибуток </t>
  </si>
  <si>
    <t>Неопла-
чений
капітал </t>
  </si>
  <si>
    <t>Вилуче-ний
капітал </t>
  </si>
  <si>
    <t>Накопи-чена курсова різниця</t>
  </si>
  <si>
    <t>Разом </t>
  </si>
  <si>
    <t>1 </t>
  </si>
  <si>
    <t>2 </t>
  </si>
  <si>
    <t>3 </t>
  </si>
  <si>
    <t>4 </t>
  </si>
  <si>
    <t>5 </t>
  </si>
  <si>
    <t>6 </t>
  </si>
  <si>
    <t>7 </t>
  </si>
  <si>
    <t>8 </t>
  </si>
  <si>
    <t>9 </t>
  </si>
  <si>
    <t>10 </t>
  </si>
  <si>
    <t>10.1</t>
  </si>
  <si>
    <t>11 </t>
  </si>
  <si>
    <t>Залишок на початок року </t>
  </si>
  <si>
    <t>010 </t>
  </si>
  <si>
    <r>
      <t>Коригування:</t>
    </r>
    <r>
      <rPr>
        <sz val="11"/>
        <rFont val="Times New Roman"/>
        <family val="1"/>
      </rPr>
      <t> </t>
    </r>
  </si>
  <si>
    <t>Зміна облікової політики </t>
  </si>
  <si>
    <t>020 </t>
  </si>
  <si>
    <t>Виправлення помилок </t>
  </si>
  <si>
    <t>030 </t>
  </si>
  <si>
    <t>Інші зміни </t>
  </si>
  <si>
    <t>040 </t>
  </si>
  <si>
    <r>
      <t>Скоригований залишок на початок року</t>
    </r>
    <r>
      <rPr>
        <sz val="11"/>
        <rFont val="Times New Roman"/>
        <family val="1"/>
      </rPr>
      <t> </t>
    </r>
  </si>
  <si>
    <t>050 </t>
  </si>
  <si>
    <r>
      <t>Переоцінка активів:</t>
    </r>
    <r>
      <rPr>
        <sz val="11"/>
        <rFont val="Times New Roman"/>
        <family val="1"/>
      </rPr>
      <t> </t>
    </r>
  </si>
  <si>
    <t>Дооцінка основних засобів </t>
  </si>
  <si>
    <t>060 </t>
  </si>
  <si>
    <t>Уцінка основних засобів </t>
  </si>
  <si>
    <t>070 </t>
  </si>
  <si>
    <t>Дооцінка незавершеного будівництва </t>
  </si>
  <si>
    <t>080 </t>
  </si>
  <si>
    <t>Уцінка незавершеного будівництва </t>
  </si>
  <si>
    <t>090 </t>
  </si>
  <si>
    <t>Дооцінка нематеріальних активів </t>
  </si>
  <si>
    <t>100 </t>
  </si>
  <si>
    <t>Уцінка нематеріальних активів </t>
  </si>
  <si>
    <t>110 </t>
  </si>
  <si>
    <t>Використання дооцінки необоротних активів</t>
  </si>
  <si>
    <t>120 </t>
  </si>
  <si>
    <r>
      <t>Чистий прибуток (збиток) за звітний період</t>
    </r>
    <r>
      <rPr>
        <sz val="11"/>
        <rFont val="Times New Roman"/>
        <family val="1"/>
      </rPr>
      <t> </t>
    </r>
  </si>
  <si>
    <t>130 </t>
  </si>
  <si>
    <r>
      <t>Розподіл прибутку:</t>
    </r>
    <r>
      <rPr>
        <sz val="11"/>
        <rFont val="Times New Roman"/>
        <family val="1"/>
      </rPr>
      <t> </t>
    </r>
  </si>
  <si>
    <t>Виплати власникам (дивіденди)  </t>
  </si>
  <si>
    <t>140 </t>
  </si>
  <si>
    <t>Спрямування прибутку до статутного капіталу </t>
  </si>
  <si>
    <t>150 </t>
  </si>
  <si>
    <t>Відрахування до Резервного капіталу </t>
  </si>
  <si>
    <t>160 </t>
  </si>
  <si>
    <t>Сума чистого прибутку, належна до бюджету відповідно до законодавства  </t>
  </si>
  <si>
    <t>170 </t>
  </si>
  <si>
    <r>
      <t>Внески учасників:</t>
    </r>
    <r>
      <rPr>
        <sz val="11"/>
        <rFont val="Times New Roman"/>
        <family val="1"/>
      </rPr>
      <t> </t>
    </r>
  </si>
  <si>
    <t>Внески до капіталу </t>
  </si>
  <si>
    <t>180 </t>
  </si>
  <si>
    <t>Погашення заборгованості з капіталу </t>
  </si>
  <si>
    <t>190 </t>
  </si>
  <si>
    <t>Сума чистого прибутку на створення спеціальних (цільових) фондів</t>
  </si>
  <si>
    <t>200 </t>
  </si>
  <si>
    <r>
      <t>Вилучення капіталу:</t>
    </r>
    <r>
      <rPr>
        <sz val="11"/>
        <rFont val="Times New Roman"/>
        <family val="1"/>
      </rPr>
      <t> </t>
    </r>
  </si>
  <si>
    <t>  </t>
  </si>
  <si>
    <t>Викуп акцій (часток)  </t>
  </si>
  <si>
    <t>210 </t>
  </si>
  <si>
    <t>Перепродаж викуплених акцій (часток) </t>
  </si>
  <si>
    <t>220 </t>
  </si>
  <si>
    <t>Анулювання викуплених акцій (часток) </t>
  </si>
  <si>
    <t>230 </t>
  </si>
  <si>
    <t>Вилучення частки в капіталі</t>
  </si>
  <si>
    <t>240 </t>
  </si>
  <si>
    <t>Зменшення номінальної вартості акцій </t>
  </si>
  <si>
    <t>250 </t>
  </si>
  <si>
    <r>
      <t>Інші зміни в капіталі:</t>
    </r>
    <r>
      <rPr>
        <sz val="11"/>
        <rFont val="Times New Roman"/>
        <family val="1"/>
      </rPr>
      <t> </t>
    </r>
  </si>
  <si>
    <t>Списання невідшкодованих збитків  </t>
  </si>
  <si>
    <t>260 </t>
  </si>
  <si>
    <t>Безкоштовно отримані активи </t>
  </si>
  <si>
    <t>270 </t>
  </si>
  <si>
    <t>Інші зміни</t>
  </si>
  <si>
    <t>280 </t>
  </si>
  <si>
    <r>
      <t>Разом змін в капіталі</t>
    </r>
    <r>
      <rPr>
        <sz val="11"/>
        <rFont val="Times New Roman"/>
        <family val="1"/>
      </rPr>
      <t> </t>
    </r>
  </si>
  <si>
    <t>290 </t>
  </si>
  <si>
    <r>
      <t>Залишок на кінець року</t>
    </r>
    <r>
      <rPr>
        <sz val="11"/>
        <rFont val="Times New Roman"/>
        <family val="1"/>
      </rPr>
      <t> </t>
    </r>
  </si>
  <si>
    <t>300 </t>
  </si>
  <si>
    <t>ЗАТВЕРДЖЕНО</t>
  </si>
  <si>
    <t>наказом Міністерства фінансів України</t>
  </si>
  <si>
    <t>від 29 листопада 2000 р. N 302</t>
  </si>
  <si>
    <t>(у редакції наказу Міністерства фінансів України</t>
  </si>
  <si>
    <t>від 28 жовтня 2003 р. N 602)</t>
  </si>
  <si>
    <t>Дата /рік, місяць, число/</t>
  </si>
  <si>
    <t xml:space="preserve">ПРИМІТКИ ДО РІЧНОЇ ФІНАНСОВОЇ ЗВІТНОСТІ </t>
  </si>
  <si>
    <t xml:space="preserve">за </t>
  </si>
  <si>
    <t xml:space="preserve">рік </t>
  </si>
  <si>
    <t>Форма N 5</t>
  </si>
  <si>
    <t xml:space="preserve">I. Нематеріальні активи </t>
  </si>
  <si>
    <t>Групи нематеріальних активів</t>
  </si>
  <si>
    <t>Залишок на початок року</t>
  </si>
  <si>
    <t>Надійшло за рік</t>
  </si>
  <si>
    <t>Переоцінка
(дооцінка +, уцінка -)</t>
  </si>
  <si>
    <t>Вибуло за рік</t>
  </si>
  <si>
    <t>Нараховано амортизації за рік</t>
  </si>
  <si>
    <t>Втрати від зменшення корисності за рік</t>
  </si>
  <si>
    <t>Інші зміни за рік</t>
  </si>
  <si>
    <t>Залишок на кінець року</t>
  </si>
  <si>
    <t>первісна (переоці-
нена) вартість</t>
  </si>
  <si>
    <t>первісної (переоці-
неної) вартості</t>
  </si>
  <si>
    <t>накопиченої амортизації</t>
  </si>
  <si>
    <t>Права користування природними ресурсами</t>
  </si>
  <si>
    <t>Права користування майном</t>
  </si>
  <si>
    <t>Права на комерційні позначення</t>
  </si>
  <si>
    <t>Права на об'єкти промислової власності</t>
  </si>
  <si>
    <t>Авторське право та суміжні з ним права</t>
  </si>
  <si>
    <t>Інші нематеріальні активи</t>
  </si>
  <si>
    <t>Гудвіл</t>
  </si>
  <si>
    <t>З рядка 080 графа 14</t>
  </si>
  <si>
    <t>вартість нематеріальних активів, щодо яких існує обмеження права власності</t>
  </si>
  <si>
    <t>(081)</t>
  </si>
  <si>
    <t>вартість оформлених у заставу нематеріальних активів</t>
  </si>
  <si>
    <t>(082)</t>
  </si>
  <si>
    <t>вартість створених підприємством нематеріальних активів</t>
  </si>
  <si>
    <t>(083)</t>
  </si>
  <si>
    <t>З рядка 080 графа 5</t>
  </si>
  <si>
    <t>вартість нематеріальних активів, отриманих за рахунок цільових асигнувань</t>
  </si>
  <si>
    <t>(084)</t>
  </si>
  <si>
    <t>З рядка 080 графа 15</t>
  </si>
  <si>
    <t>накопичена амортизація нематеріальних активів, щодо яких існує обмеження права власності</t>
  </si>
  <si>
    <t>(085)</t>
  </si>
  <si>
    <r>
      <t>II. Основні засоби</t>
    </r>
    <r>
      <rPr>
        <sz val="9"/>
        <rFont val="Times New Roman"/>
        <family val="1"/>
      </rPr>
      <t xml:space="preserve"> </t>
    </r>
  </si>
  <si>
    <t>Групи основних засобів</t>
  </si>
  <si>
    <t>Втрати від зменшення корисності</t>
  </si>
  <si>
    <t>у тому числі</t>
  </si>
  <si>
    <t>зносу</t>
  </si>
  <si>
    <t>одержані за фінансовою орендою</t>
  </si>
  <si>
    <t>передані в оперативну оренду</t>
  </si>
  <si>
    <t>Земельні ділянки</t>
  </si>
  <si>
    <t>100</t>
  </si>
  <si>
    <t>Інвестиційна нерухомість</t>
  </si>
  <si>
    <t>105</t>
  </si>
  <si>
    <t>Капітальні витрати на поліпшення земель</t>
  </si>
  <si>
    <t>110</t>
  </si>
  <si>
    <t>Будинки, споруди та передавальні пристрої</t>
  </si>
  <si>
    <t>120</t>
  </si>
  <si>
    <t>Машини та обладнання</t>
  </si>
  <si>
    <t>130</t>
  </si>
  <si>
    <t>Транспортні засоби</t>
  </si>
  <si>
    <t>140</t>
  </si>
  <si>
    <t>Інструменти, прилади, інвентар (меблі)</t>
  </si>
  <si>
    <t>150</t>
  </si>
  <si>
    <t>Тварини</t>
  </si>
  <si>
    <t>160</t>
  </si>
  <si>
    <t>Багаторічні насадження</t>
  </si>
  <si>
    <t>170</t>
  </si>
  <si>
    <t>Інші основні засоби</t>
  </si>
  <si>
    <t>180</t>
  </si>
  <si>
    <t>Бібліотечні фонди</t>
  </si>
  <si>
    <t>190</t>
  </si>
  <si>
    <t>Малоцінні необоротні матеріальні активи</t>
  </si>
  <si>
    <t>200</t>
  </si>
  <si>
    <t>Тимчасові (нетитульні) споруди</t>
  </si>
  <si>
    <t>210</t>
  </si>
  <si>
    <t>Природні ресурси</t>
  </si>
  <si>
    <t>220</t>
  </si>
  <si>
    <t>Інвентарна тара</t>
  </si>
  <si>
    <t>230</t>
  </si>
  <si>
    <t>Предмети прокату</t>
  </si>
  <si>
    <t>Інші необоротні матеріальні активи</t>
  </si>
  <si>
    <t>250</t>
  </si>
  <si>
    <t>260</t>
  </si>
  <si>
    <t>З рядка 260 графа 14</t>
  </si>
  <si>
    <t>вартість основних засобів, щодо яких існують передбачені чинним законодавством обмеження права власності</t>
  </si>
  <si>
    <t>(261)</t>
  </si>
  <si>
    <t>вартість оформлених у заставу основних засобів</t>
  </si>
  <si>
    <t>(262)</t>
  </si>
  <si>
    <t>залишкова вартість основних засобів, що тимчасово не використовуються (консервація, реконструкція тощо)</t>
  </si>
  <si>
    <t>(263)</t>
  </si>
  <si>
    <t>первісна (переоцінена) вартість повністю амортизованих основних засобів</t>
  </si>
  <si>
    <t>(264)</t>
  </si>
  <si>
    <t>основні засоби орендованих цілісних майнових комплексів</t>
  </si>
  <si>
    <t>(2641)</t>
  </si>
  <si>
    <t>З рядка 260 графа 8</t>
  </si>
  <si>
    <t>вартість основних засобів, призначених для продажу</t>
  </si>
  <si>
    <t>(265)</t>
  </si>
  <si>
    <t>залишкова вартість основних засобів, утрачених унаслідок надзвичайних подій</t>
  </si>
  <si>
    <t>(2651)</t>
  </si>
  <si>
    <t>З рядка 260 графа 5</t>
  </si>
  <si>
    <t>вартість основних засобів, придбаних за рахунок цільового фінансування</t>
  </si>
  <si>
    <t>(266)</t>
  </si>
  <si>
    <t>Вартість основних засобів, що взяті в операційну оренду</t>
  </si>
  <si>
    <t>(267)</t>
  </si>
  <si>
    <t>З рядка 260 графа 15</t>
  </si>
  <si>
    <t>знос основних засобів, щодо яких існують обмеження права власності</t>
  </si>
  <si>
    <t>(268)</t>
  </si>
  <si>
    <t>З рядка 105 графа 14</t>
  </si>
  <si>
    <t>вартість інвестиційної нерухомості, оціненої за справедливою вартістю</t>
  </si>
  <si>
    <t>(269)</t>
  </si>
  <si>
    <t xml:space="preserve">III. Капітальні інвестиції </t>
  </si>
  <si>
    <t xml:space="preserve">V. Доходи і витрати </t>
  </si>
  <si>
    <t>За рік</t>
  </si>
  <si>
    <t>На кінець року</t>
  </si>
  <si>
    <t>Доходи</t>
  </si>
  <si>
    <t>Витрати</t>
  </si>
  <si>
    <t>Капітальне будівництво</t>
  </si>
  <si>
    <t>А. Інші операційні доходи і витрати</t>
  </si>
  <si>
    <t>Придбання (виготовлення) основних засобів</t>
  </si>
  <si>
    <t>Операційна оренда активів</t>
  </si>
  <si>
    <t xml:space="preserve">Придбання (виготовлення) інших необоротних </t>
  </si>
  <si>
    <t>Операційна курсова різниця</t>
  </si>
  <si>
    <t>матеріальних активів</t>
  </si>
  <si>
    <t>Реалізація інших оборотних активів</t>
  </si>
  <si>
    <t>Придбання (створення) нематеріальних активів</t>
  </si>
  <si>
    <t>Штрафи, пені, неустойки</t>
  </si>
  <si>
    <t xml:space="preserve">Придбання (вирощування) довгострокових </t>
  </si>
  <si>
    <t xml:space="preserve">Утримання об'єктів житлово-комунального і соціально-культурного </t>
  </si>
  <si>
    <t>біологічних активів</t>
  </si>
  <si>
    <t>призначення</t>
  </si>
  <si>
    <t>Інші</t>
  </si>
  <si>
    <t>Інші операційні доходи і витрати</t>
  </si>
  <si>
    <t>у тому числі:</t>
  </si>
  <si>
    <t>Х</t>
  </si>
  <si>
    <t>З рядка 340 графа 3</t>
  </si>
  <si>
    <t>відрахування до резерву сумнівних боргів</t>
  </si>
  <si>
    <t>капітальні інвестиції в інвестиційну нерухомість (341)</t>
  </si>
  <si>
    <t>непродуктивні витрати і втрати</t>
  </si>
  <si>
    <t>фінансові витрати, включені до капітальних інвестицій (342)</t>
  </si>
  <si>
    <t>Б. Доходи і втрати від участі в капіталі за інвестиціями в:</t>
  </si>
  <si>
    <t>асоційовані підприємства</t>
  </si>
  <si>
    <t xml:space="preserve">IV. Фінансові інвестиції </t>
  </si>
  <si>
    <t>дочірні підприємства</t>
  </si>
  <si>
    <t xml:space="preserve">Код </t>
  </si>
  <si>
    <t>спільну діяльність</t>
  </si>
  <si>
    <t>рядка</t>
  </si>
  <si>
    <t>довгострокові</t>
  </si>
  <si>
    <t>поточні</t>
  </si>
  <si>
    <t>В. Інші фінансові доходи і витрати</t>
  </si>
  <si>
    <t>Дивіденди</t>
  </si>
  <si>
    <t xml:space="preserve">А. Фінансові інвестиції за методом </t>
  </si>
  <si>
    <t>Проценти</t>
  </si>
  <si>
    <t>участі в капіталі в:</t>
  </si>
  <si>
    <t>Фінансова оренда активів</t>
  </si>
  <si>
    <t>Інші фінансові доходи і витрати</t>
  </si>
  <si>
    <t>Г. Інші доходи і витрати</t>
  </si>
  <si>
    <t>Реалізація фінансових інвестицій</t>
  </si>
  <si>
    <t>Б. Інші фінансові інвестиції в:</t>
  </si>
  <si>
    <t>Доходи від об'єднання підприємств</t>
  </si>
  <si>
    <t>частки і паї у статутному капіталі інших</t>
  </si>
  <si>
    <t>Результат оцінки корисності</t>
  </si>
  <si>
    <t>підприємств</t>
  </si>
  <si>
    <t>Неопераційна курсова різниця</t>
  </si>
  <si>
    <t>акції</t>
  </si>
  <si>
    <t>Безоплатно одержані активи</t>
  </si>
  <si>
    <t>облігації</t>
  </si>
  <si>
    <t>Списання необоротних активів</t>
  </si>
  <si>
    <t>інші</t>
  </si>
  <si>
    <t>Інші доходи і витрати</t>
  </si>
  <si>
    <t>Разом (розд. А + розд. Б)</t>
  </si>
  <si>
    <t>Товарообмінні (бартерні) операції з продукцією (товарами, роботами, послугами) </t>
  </si>
  <si>
    <t>(631)</t>
  </si>
  <si>
    <t>Частка доходу від реалізації продукції (товарів, робіт, послуг) за товарообмінними (бартерними) контрактами з пов'язаними сторонами </t>
  </si>
  <si>
    <t>(632)</t>
  </si>
  <si>
    <t>%</t>
  </si>
  <si>
    <t xml:space="preserve">З рядка 045 графа 4 Балансу </t>
  </si>
  <si>
    <t xml:space="preserve">Інші довгострокові фінансові інвестиції відображені: </t>
  </si>
  <si>
    <t>З рядків 540 - 560 графа 4</t>
  </si>
  <si>
    <t>фінансові витрати, уключені до собівартості продукції</t>
  </si>
  <si>
    <t>(633)</t>
  </si>
  <si>
    <t xml:space="preserve"> </t>
  </si>
  <si>
    <t xml:space="preserve">за собівартістю </t>
  </si>
  <si>
    <t>(421)</t>
  </si>
  <si>
    <t>основної діяльності</t>
  </si>
  <si>
    <t xml:space="preserve">за справедливою вартістю </t>
  </si>
  <si>
    <t>(422)</t>
  </si>
  <si>
    <t xml:space="preserve">VI. Грошові кошти </t>
  </si>
  <si>
    <t xml:space="preserve">за амортизованою собівартістю </t>
  </si>
  <si>
    <t>(423)</t>
  </si>
  <si>
    <t>Найменування показника </t>
  </si>
  <si>
    <t>На кінець року </t>
  </si>
  <si>
    <t>рядка </t>
  </si>
  <si>
    <t xml:space="preserve">З рядка 220 графа 4 Балансу </t>
  </si>
  <si>
    <t xml:space="preserve">Поточні фінансові інвестиції відображені: </t>
  </si>
  <si>
    <t>(424)</t>
  </si>
  <si>
    <t>Каса </t>
  </si>
  <si>
    <t>640 </t>
  </si>
  <si>
    <t>(425)</t>
  </si>
  <si>
    <t>Поточний рахунок у банку </t>
  </si>
  <si>
    <t>650 </t>
  </si>
  <si>
    <t>(426)</t>
  </si>
  <si>
    <t>Інші рахунки в банку (акредитиви, чекові книжки) </t>
  </si>
  <si>
    <t>660 </t>
  </si>
  <si>
    <t>Грошові кошти в дорозі </t>
  </si>
  <si>
    <t>670 </t>
  </si>
  <si>
    <t>Еквіваленти грошових коштів </t>
  </si>
  <si>
    <t>680 </t>
  </si>
  <si>
    <t>690 </t>
  </si>
  <si>
    <t>З рядка 070 гр. 4 Балансу </t>
  </si>
  <si>
    <t>Грошові кошти, використання яких обмежено  </t>
  </si>
  <si>
    <t>(691)</t>
  </si>
  <si>
    <t>VII. Забезпечення і резерви</t>
  </si>
  <si>
    <t>Види забезпечень і резервів</t>
  </si>
  <si>
    <t>Збільшення за звітний рік</t>
  </si>
  <si>
    <t>Використано у звітному році</t>
  </si>
  <si>
    <t>Сторновано невикористану суму у звітному році</t>
  </si>
  <si>
    <t>Сума очікуваного відшкодування витрат іншою стороною, що врахована при оцінці забезпечення</t>
  </si>
  <si>
    <t>нараховано (створено)</t>
  </si>
  <si>
    <t>додаткові відрахування</t>
  </si>
  <si>
    <t>Забезпечення на виплату відпусток працівникам</t>
  </si>
  <si>
    <t>Забезпечення наступних витрат на додаткове пенсійне забезпечення</t>
  </si>
  <si>
    <t>Забезпечення наступних витрат на виконання гарантійних зобов'язань</t>
  </si>
  <si>
    <t>Забезпечення наступних витрат на реструктуризацію</t>
  </si>
  <si>
    <t>Забезпечення наступних витрат на виконання зобов'язань щодо обтяжливих контрактів</t>
  </si>
  <si>
    <t>Резерв сумнівних боргів</t>
  </si>
  <si>
    <r>
      <t>VIII. Запаси</t>
    </r>
    <r>
      <rPr>
        <sz val="9"/>
        <rFont val="Times New Roman"/>
        <family val="1"/>
      </rPr>
      <t xml:space="preserve"> </t>
    </r>
  </si>
  <si>
    <t>IX. Дебіторська заборгованість</t>
  </si>
  <si>
    <t>Балансова вартість на кінець року</t>
  </si>
  <si>
    <t>Переоцінка за рік</t>
  </si>
  <si>
    <t>Всього на кінець року</t>
  </si>
  <si>
    <t>у т. ч. за строками непогашення</t>
  </si>
  <si>
    <t>збільшення чистої вартості реалізації*</t>
  </si>
  <si>
    <t>уцінка</t>
  </si>
  <si>
    <t>до 12 місяців</t>
  </si>
  <si>
    <t>від 12 до 18 місяців</t>
  </si>
  <si>
    <t>від 18 до 36 місяців</t>
  </si>
  <si>
    <t>Сировина і матеріали</t>
  </si>
  <si>
    <t xml:space="preserve">Дебіторська заборгованість за товари, роботи, </t>
  </si>
  <si>
    <t xml:space="preserve">Купівельні напівфабрикати та комплектуючі </t>
  </si>
  <si>
    <t>послуги</t>
  </si>
  <si>
    <t>вироби</t>
  </si>
  <si>
    <t>Паливо</t>
  </si>
  <si>
    <t>Тара і тарні матеріали</t>
  </si>
  <si>
    <t>Будівельні матеріали</t>
  </si>
  <si>
    <t xml:space="preserve">Списано у звітному році безнадійної дебіторської заборгованості </t>
  </si>
  <si>
    <t>(951)</t>
  </si>
  <si>
    <t>Запасні частини</t>
  </si>
  <si>
    <t>Матеріали сільськогосподарського призначення</t>
  </si>
  <si>
    <t>Малоцінні та швидкозношувані предмети</t>
  </si>
  <si>
    <t xml:space="preserve">Із рядків 940 і 950 графа 3 заборгованість з пов'язаними сторонами </t>
  </si>
  <si>
    <t>(952)</t>
  </si>
  <si>
    <r>
      <t>X. Нестачі і втрати від псування цінностей</t>
    </r>
    <r>
      <rPr>
        <sz val="9"/>
        <rFont val="Times New Roman"/>
        <family val="1"/>
      </rPr>
      <t xml:space="preserve"> </t>
    </r>
  </si>
  <si>
    <t xml:space="preserve">З рядка 920 графа 3 </t>
  </si>
  <si>
    <t xml:space="preserve">Балансова вартість запасів: </t>
  </si>
  <si>
    <t>Сума</t>
  </si>
  <si>
    <t xml:space="preserve">відображених за чистою вартістю реалізації </t>
  </si>
  <si>
    <t>(921)</t>
  </si>
  <si>
    <t xml:space="preserve">переданих у переробку </t>
  </si>
  <si>
    <t>(922)</t>
  </si>
  <si>
    <t xml:space="preserve">оформлених в заставу </t>
  </si>
  <si>
    <t>(923)</t>
  </si>
  <si>
    <t>Виявлено (списано) за рік нестач і втрат</t>
  </si>
  <si>
    <t xml:space="preserve">переданих на комісію </t>
  </si>
  <si>
    <t>(924)</t>
  </si>
  <si>
    <t>Визнано заборгованістю винних осіб у звітному році</t>
  </si>
  <si>
    <t xml:space="preserve">Активи на відповідальному зберіганні (позабалансовий рахунок 02) </t>
  </si>
  <si>
    <t>(925)</t>
  </si>
  <si>
    <t xml:space="preserve">Сума нестач і втрат, остаточне рішення щодо винуватців за якими на </t>
  </si>
  <si>
    <t>З рядка 275 графа 4</t>
  </si>
  <si>
    <t>Балансу запаси, призначені для продажу</t>
  </si>
  <si>
    <t>(926)</t>
  </si>
  <si>
    <t>кінець року не прийнято (позабалансовий рахунок 072)</t>
  </si>
  <si>
    <t xml:space="preserve">* визначається за п. 28 Положення (стандарту) бухгалтерського обліку 9 "Запаси". </t>
  </si>
  <si>
    <r>
      <t>XI. Будівельні контракти</t>
    </r>
    <r>
      <rPr>
        <sz val="9"/>
        <rFont val="Times New Roman"/>
        <family val="1"/>
      </rPr>
      <t xml:space="preserve"> </t>
    </r>
  </si>
  <si>
    <r>
      <t>XIII. Використання амортизаційних відрахувань</t>
    </r>
    <r>
      <rPr>
        <sz val="9"/>
        <rFont val="Times New Roman"/>
        <family val="1"/>
      </rPr>
      <t xml:space="preserve"> </t>
    </r>
  </si>
  <si>
    <t>Дохід за будівельними контрактами за звітний рік</t>
  </si>
  <si>
    <t>Нараховано за звітний рік</t>
  </si>
  <si>
    <t>Заборгованість на кінець звітного року:</t>
  </si>
  <si>
    <t>Використано за рік - усього</t>
  </si>
  <si>
    <t>валова замовників</t>
  </si>
  <si>
    <t>в тому числі на:</t>
  </si>
  <si>
    <t>валова замовникам</t>
  </si>
  <si>
    <t>будівництво об'єктів</t>
  </si>
  <si>
    <t>з авансів отриманих</t>
  </si>
  <si>
    <t>придбання (виготовлення) та поліпшення основних засобів</t>
  </si>
  <si>
    <t>Сума затриманих коштів на кінець року</t>
  </si>
  <si>
    <t>з них машини та обладнання</t>
  </si>
  <si>
    <t>Вартість виконаних субпідрядниками робіт за незавершеними будівельними контрактами</t>
  </si>
  <si>
    <t>придбання (створення) нематеріальних активів</t>
  </si>
  <si>
    <t>погашення отриманих на капітальні інвестиції позик</t>
  </si>
  <si>
    <t>XII. Податок на прибуток</t>
  </si>
  <si>
    <t>Поточний податок на прибуток</t>
  </si>
  <si>
    <t>Відстрочені податкові активи:</t>
  </si>
  <si>
    <t>на початок звітного року</t>
  </si>
  <si>
    <t>на кінець звітного року</t>
  </si>
  <si>
    <t>Відстрочені податкові зобов'язання:</t>
  </si>
  <si>
    <t>Включено до Звіту про фінансові результати - усього</t>
  </si>
  <si>
    <t>поточний податок на прибуток</t>
  </si>
  <si>
    <t>зменшення (збільшення) відстрочених податкових активів</t>
  </si>
  <si>
    <t>збільшення (зменшення) відстрочених податкових зобов'язань</t>
  </si>
  <si>
    <t>Відображено у складі власного капіталу - усього</t>
  </si>
  <si>
    <r>
      <t>XIV. Біологічні активи</t>
    </r>
    <r>
      <rPr>
        <sz val="9"/>
        <rFont val="Times New Roman"/>
        <family val="1"/>
      </rPr>
      <t xml:space="preserve"> </t>
    </r>
  </si>
  <si>
    <t>Групи біологічних активів</t>
  </si>
  <si>
    <t>Обліковуються за первісною вартістю</t>
  </si>
  <si>
    <t>Обліковуються за справедливою вартістю</t>
  </si>
  <si>
    <t>залишок на початок року</t>
  </si>
  <si>
    <t>надійшло за рік</t>
  </si>
  <si>
    <t>вибуло за рік</t>
  </si>
  <si>
    <t>нарахо-
вано аморти-
зації за рік</t>
  </si>
  <si>
    <t>втрати від змен-
шення корис-
ності</t>
  </si>
  <si>
    <t>вигоди від віднов-
лення корис-
ності</t>
  </si>
  <si>
    <t>залишок на кінець року</t>
  </si>
  <si>
    <t>надійш-
ло за рік</t>
  </si>
  <si>
    <t>зміни вартос-
ті за рік</t>
  </si>
  <si>
    <t>первіс-
на вартість</t>
  </si>
  <si>
    <t>накопи-
чена аморти-
зація</t>
  </si>
  <si>
    <t>Довгострокові біологічні активи 
- усього</t>
  </si>
  <si>
    <t>в тому числі:</t>
  </si>
  <si>
    <t>робоча худоба</t>
  </si>
  <si>
    <t>продуктивна худоба</t>
  </si>
  <si>
    <t>багаторічні насадження</t>
  </si>
  <si>
    <t>інші довгострокові біологічні активи</t>
  </si>
  <si>
    <t>Поточні біологічні активи 
- усього</t>
  </si>
  <si>
    <t>  в тому числі:</t>
  </si>
  <si>
    <t>тварини на вирощуванні та відгодівлі</t>
  </si>
  <si>
    <t>біологічні активи в стані біологічних перетворень (крім тварин на вирощуванні та відгодівлі)</t>
  </si>
  <si>
    <t>інші поточні біологічні активи</t>
  </si>
  <si>
    <t>З рядка 1430 графа 5 і графа 14</t>
  </si>
  <si>
    <t>вартість біологічних активів, придбаних за рахунок цільового фінансування</t>
  </si>
  <si>
    <t>(1431)</t>
  </si>
  <si>
    <t>З рядка 1430 графа 6 і графа 16</t>
  </si>
  <si>
    <t>залишкова вартість довгострокових біологічних активів, первісна вартість поточних біологічних активів і справедлива вартість біологічних активів, утрачених унаслідок надзвичайних подій</t>
  </si>
  <si>
    <t>(1432)</t>
  </si>
  <si>
    <t>З рядка 1430 графа 11 і графа 17</t>
  </si>
  <si>
    <t>балансова вартість біологічних активів, щодо яких існують передбачені законодавством обмеження права власності</t>
  </si>
  <si>
    <t>(1433)</t>
  </si>
  <si>
    <r>
      <t>XV. Фінансові результати від первісного визнання та реалізації сільськогосподарської продукції та додаткових біологічних активів</t>
    </r>
    <r>
      <rPr>
        <sz val="9"/>
        <rFont val="Times New Roman"/>
        <family val="1"/>
      </rPr>
      <t xml:space="preserve"> </t>
    </r>
  </si>
  <si>
    <t>Вартість первісного визнання</t>
  </si>
  <si>
    <t>Витрати, пов'язані з біологічними перетво-
реннями</t>
  </si>
  <si>
    <t>Результат від первісного визнання</t>
  </si>
  <si>
    <t>Уцінка</t>
  </si>
  <si>
    <t>Виручка від реалізації</t>
  </si>
  <si>
    <t>Собівартість реалізації</t>
  </si>
  <si>
    <t>Фінансовий результат 
(прибуток +, збиток -) від</t>
  </si>
  <si>
    <t>дохід</t>
  </si>
  <si>
    <t>реалізації</t>
  </si>
  <si>
    <t>первісного визнання та реалізації</t>
  </si>
  <si>
    <t>Продукція та додаткові біологічні активи рослинництва 
- усього</t>
  </si>
  <si>
    <t>зернові і зернобобові</t>
  </si>
  <si>
    <t>з них:</t>
  </si>
  <si>
    <t>пшениця</t>
  </si>
  <si>
    <t>соя</t>
  </si>
  <si>
    <t>соняшник</t>
  </si>
  <si>
    <t>ріпак</t>
  </si>
  <si>
    <t>цукрові буряки (фабричні)</t>
  </si>
  <si>
    <t>картопля</t>
  </si>
  <si>
    <t>плоди (зерняткові, кісточкові)</t>
  </si>
  <si>
    <t>інша продукція рослинництва</t>
  </si>
  <si>
    <t>додаткові біологічні активи рослинництва</t>
  </si>
  <si>
    <t>Продукція та додаткові біологічні активи тваринництва 
- усього</t>
  </si>
  <si>
    <t>приріст живої маси - усього</t>
  </si>
  <si>
    <t>з нього:</t>
  </si>
  <si>
    <t>великої рогатої худоби</t>
  </si>
  <si>
    <t>свиней</t>
  </si>
  <si>
    <t>молоко</t>
  </si>
  <si>
    <t>вовна</t>
  </si>
  <si>
    <t>яйця</t>
  </si>
  <si>
    <t>інша продукція тваринництва</t>
  </si>
  <si>
    <t>додаткові біологічні активи тваринництва</t>
  </si>
  <si>
    <t>продукція рибництва</t>
  </si>
  <si>
    <t>Сільськогосподарська продукція та додаткові біологічні активи - разом</t>
  </si>
  <si>
    <t>Керівник</t>
  </si>
  <si>
    <t>Головний бухгалтер</t>
  </si>
  <si>
    <t>Справедлива (залишкова) вартість інвестиційної нерухомості</t>
  </si>
  <si>
    <t>Первісна вартість інвестиційної нерухомості</t>
  </si>
  <si>
    <t>056</t>
  </si>
  <si>
    <t>Знос інвестиційної нерухомості</t>
  </si>
  <si>
    <t>057</t>
  </si>
  <si>
    <t>065</t>
  </si>
  <si>
    <t>Гудвіл при консолідації</t>
  </si>
  <si>
    <t>075</t>
  </si>
  <si>
    <t>IV. Необоротні активи та групи вибуття</t>
  </si>
  <si>
    <t>275</t>
  </si>
  <si>
    <t>Накопичена курсова різниця</t>
  </si>
  <si>
    <t>375</t>
  </si>
  <si>
    <t>Частка меншості</t>
  </si>
  <si>
    <t>385</t>
  </si>
  <si>
    <t>Сума страхових резервів</t>
  </si>
  <si>
    <t>415</t>
  </si>
  <si>
    <t>Сума часток перестраховиків у страхових резервах</t>
  </si>
  <si>
    <t>416</t>
  </si>
  <si>
    <t>Залишок сформованого призового фонду, що підлягає виплаті переможцям лотереї</t>
  </si>
  <si>
    <t>417</t>
  </si>
  <si>
    <t>Залишок сформованого резерву на виплату джек-поту, не забезпеченого сплатою участі у лотереї</t>
  </si>
  <si>
    <t>418</t>
  </si>
  <si>
    <t>Зобов'язання, пов'язані з необоротними активами та групами вибуття, утримуваними для продажу</t>
  </si>
  <si>
    <t>605</t>
  </si>
  <si>
    <t>у т. ч. дохід від первісного визнання біологічних активів і сільськогосподарської продукції, одержаних унаслідок сільськогосподарської діяльності </t>
  </si>
  <si>
    <t>061</t>
  </si>
  <si>
    <t>у т. ч. витрати від первісного визнання біологічних активів сільськогосподарської продукції, одержаних унаслідок сільськогосподарської діяльності</t>
  </si>
  <si>
    <t>091</t>
  </si>
  <si>
    <t>Прибуток (збиток) від впливу інфляції на монетарні статті</t>
  </si>
  <si>
    <t>165</t>
  </si>
  <si>
    <t>у т. ч. прибуток від припиненої діяльності та/або прибуток від переоцінки необоротних активів та групи вибуття унаслідок припинення діяльності</t>
  </si>
  <si>
    <t>176</t>
  </si>
  <si>
    <t>у т. ч. збиток від припиненої діяльності та/або збиток від переоцінки необоротних активів та групи вибуття унаслідок припинення діяльності </t>
  </si>
  <si>
    <t>177</t>
  </si>
  <si>
    <t>Дохід з податку на прибуток від звичайної діяльності</t>
  </si>
  <si>
    <t>185</t>
  </si>
  <si>
    <t>215</t>
  </si>
  <si>
    <t>Забезпечення матеріального заохочення</t>
  </si>
  <si>
    <t>226</t>
  </si>
  <si>
    <t>Товариство з обмеженою відповідальністю</t>
  </si>
  <si>
    <t>Рік</t>
  </si>
  <si>
    <t>Страхові резерви небанківських фінансових установ</t>
  </si>
  <si>
    <t>Товариство з обмеженою відповідальністю "КАПІТАЛ ТАЙМС"</t>
  </si>
  <si>
    <t>Шевченківський район міста Києва</t>
  </si>
  <si>
    <t>Посередництво за договорами по цінних паперах або товарах</t>
  </si>
  <si>
    <t>01001, м. Київ, вул. Михайлівська, буд. 12, літ. "Б"</t>
  </si>
  <si>
    <t>34431730</t>
  </si>
  <si>
    <t>8039100000</t>
  </si>
  <si>
    <t>66.12</t>
  </si>
  <si>
    <t>Гончаревич Сергій Матвійович</t>
  </si>
  <si>
    <t>Бондаренко Роман Володимирович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</si>
</sst>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0"/>
    <numFmt numFmtId="185" formatCode="#,##0.00000"/>
    <numFmt numFmtId="186" formatCode="#,##0.0"/>
  </numFmts>
  <fonts count="59">
    <font>
      <sz val="10"/>
      <name val="Times New Roman"/>
      <family val="0"/>
    </font>
    <font>
      <b/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vertAlign val="superscript"/>
      <sz val="9"/>
      <name val="Times New Roman"/>
      <family val="1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702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2" fillId="0" borderId="0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52" applyNumberFormat="1" applyFont="1">
      <alignment/>
      <protection/>
    </xf>
    <xf numFmtId="49" fontId="12" fillId="0" borderId="0" xfId="52" applyNumberFormat="1" applyFont="1" applyAlignment="1">
      <alignment/>
      <protection/>
    </xf>
    <xf numFmtId="49" fontId="12" fillId="0" borderId="0" xfId="52" applyNumberFormat="1" applyFont="1" applyAlignment="1">
      <alignment horizontal="left"/>
      <protection/>
    </xf>
    <xf numFmtId="49" fontId="0" fillId="0" borderId="10" xfId="52" applyNumberFormat="1" applyFont="1" applyBorder="1" applyAlignment="1">
      <alignment horizontal="center" vertical="top" wrapText="1"/>
      <protection/>
    </xf>
    <xf numFmtId="49" fontId="0" fillId="0" borderId="0" xfId="52" applyNumberFormat="1" applyFont="1" applyAlignment="1">
      <alignment horizontal="left" indent="1"/>
      <protection/>
    </xf>
    <xf numFmtId="49" fontId="0" fillId="0" borderId="0" xfId="52" applyNumberFormat="1" applyFont="1" applyAlignment="1">
      <alignment wrapText="1"/>
      <protection/>
    </xf>
    <xf numFmtId="49" fontId="0" fillId="0" borderId="0" xfId="52" applyNumberFormat="1" applyFont="1" applyAlignment="1">
      <alignment/>
      <protection/>
    </xf>
    <xf numFmtId="49" fontId="0" fillId="0" borderId="0" xfId="52" applyNumberFormat="1" applyFont="1" applyAlignment="1">
      <alignment vertical="top" wrapText="1"/>
      <protection/>
    </xf>
    <xf numFmtId="49" fontId="13" fillId="0" borderId="0" xfId="52" applyNumberFormat="1" applyFont="1" applyAlignment="1">
      <alignment/>
      <protection/>
    </xf>
    <xf numFmtId="49" fontId="13" fillId="0" borderId="11" xfId="52" applyNumberFormat="1" applyFont="1" applyBorder="1" applyAlignment="1">
      <alignment horizontal="left"/>
      <protection/>
    </xf>
    <xf numFmtId="49" fontId="14" fillId="0" borderId="0" xfId="52" applyNumberFormat="1" applyFont="1" applyAlignment="1">
      <alignment horizontal="center" vertical="top" wrapText="1"/>
      <protection/>
    </xf>
    <xf numFmtId="49" fontId="15" fillId="0" borderId="0" xfId="52" applyNumberFormat="1" applyFont="1" applyAlignment="1">
      <alignment horizontal="justify" vertical="top" wrapText="1"/>
      <protection/>
    </xf>
    <xf numFmtId="49" fontId="13" fillId="0" borderId="0" xfId="52" applyNumberFormat="1" applyFont="1" applyAlignment="1">
      <alignment horizontal="justify" vertical="top" wrapText="1"/>
      <protection/>
    </xf>
    <xf numFmtId="49" fontId="16" fillId="0" borderId="0" xfId="52" applyNumberFormat="1" applyFont="1" applyBorder="1" applyAlignment="1">
      <alignment horizontal="center" wrapText="1"/>
      <protection/>
    </xf>
    <xf numFmtId="0" fontId="16" fillId="0" borderId="12" xfId="52" applyNumberFormat="1" applyFont="1" applyBorder="1" applyAlignment="1">
      <alignment horizontal="center" wrapText="1"/>
      <protection/>
    </xf>
    <xf numFmtId="0" fontId="16" fillId="0" borderId="13" xfId="52" applyNumberFormat="1" applyFont="1" applyBorder="1" applyAlignment="1">
      <alignment horizontal="center" wrapText="1"/>
      <protection/>
    </xf>
    <xf numFmtId="0" fontId="16" fillId="33" borderId="12" xfId="52" applyNumberFormat="1" applyFont="1" applyFill="1" applyBorder="1" applyAlignment="1">
      <alignment horizontal="center" wrapText="1"/>
      <protection/>
    </xf>
    <xf numFmtId="0" fontId="16" fillId="33" borderId="13" xfId="52" applyNumberFormat="1" applyFont="1" applyFill="1" applyBorder="1" applyAlignment="1">
      <alignment horizontal="center" wrapText="1"/>
      <protection/>
    </xf>
    <xf numFmtId="0" fontId="16" fillId="33" borderId="14" xfId="52" applyNumberFormat="1" applyFont="1" applyFill="1" applyBorder="1" applyAlignment="1">
      <alignment horizontal="center" wrapText="1"/>
      <protection/>
    </xf>
    <xf numFmtId="0" fontId="16" fillId="33" borderId="15" xfId="52" applyNumberFormat="1" applyFont="1" applyFill="1" applyBorder="1" applyAlignment="1">
      <alignment horizontal="center" wrapText="1"/>
      <protection/>
    </xf>
    <xf numFmtId="49" fontId="16" fillId="0" borderId="0" xfId="52" applyNumberFormat="1" applyFont="1" applyBorder="1" applyAlignment="1">
      <alignment horizontal="justify" wrapText="1"/>
      <protection/>
    </xf>
    <xf numFmtId="49" fontId="16" fillId="0" borderId="0" xfId="52" applyNumberFormat="1" applyFont="1" applyFill="1" applyBorder="1" applyAlignment="1">
      <alignment horizontal="center" wrapText="1"/>
      <protection/>
    </xf>
    <xf numFmtId="0" fontId="16" fillId="0" borderId="0" xfId="52" applyNumberFormat="1" applyFont="1" applyFill="1" applyBorder="1" applyAlignment="1">
      <alignment horizontal="center" wrapText="1"/>
      <protection/>
    </xf>
    <xf numFmtId="3" fontId="16" fillId="0" borderId="0" xfId="52" applyNumberFormat="1" applyFont="1" applyFill="1" applyBorder="1" applyAlignment="1">
      <alignment horizontal="center" wrapText="1"/>
      <protection/>
    </xf>
    <xf numFmtId="49" fontId="0" fillId="0" borderId="0" xfId="52" applyNumberFormat="1" applyFont="1" applyFill="1" applyBorder="1">
      <alignment/>
      <protection/>
    </xf>
    <xf numFmtId="49" fontId="0" fillId="0" borderId="0" xfId="52" applyNumberFormat="1" applyFont="1" applyBorder="1">
      <alignment/>
      <protection/>
    </xf>
    <xf numFmtId="49" fontId="19" fillId="0" borderId="0" xfId="52" applyNumberFormat="1" applyFont="1" applyAlignment="1">
      <alignment horizontal="justify"/>
      <protection/>
    </xf>
    <xf numFmtId="49" fontId="2" fillId="0" borderId="0" xfId="0" applyNumberFormat="1" applyFont="1" applyAlignment="1">
      <alignment horizontal="right" vertical="center"/>
    </xf>
    <xf numFmtId="49" fontId="19" fillId="0" borderId="0" xfId="0" applyNumberFormat="1" applyFont="1" applyAlignment="1">
      <alignment vertical="center"/>
    </xf>
    <xf numFmtId="49" fontId="19" fillId="0" borderId="0" xfId="0" applyNumberFormat="1" applyFont="1" applyAlignment="1" quotePrefix="1">
      <alignment horizontal="right" vertical="center"/>
    </xf>
    <xf numFmtId="49" fontId="19" fillId="0" borderId="0" xfId="0" applyNumberFormat="1" applyFont="1" applyAlignment="1">
      <alignment horizontal="left" vertical="center" indent="1"/>
    </xf>
    <xf numFmtId="49" fontId="19" fillId="0" borderId="0" xfId="0" applyNumberFormat="1" applyFont="1" applyAlignment="1">
      <alignment horizontal="left" vertical="center"/>
    </xf>
    <xf numFmtId="49" fontId="19" fillId="0" borderId="0" xfId="0" applyNumberFormat="1" applyFont="1" applyFill="1" applyBorder="1" applyAlignment="1">
      <alignment horizontal="left" vertical="center"/>
    </xf>
    <xf numFmtId="49" fontId="19" fillId="0" borderId="0" xfId="0" applyNumberFormat="1" applyFont="1" applyFill="1" applyAlignment="1">
      <alignment horizontal="left" vertical="center" indent="1"/>
    </xf>
    <xf numFmtId="49" fontId="0" fillId="0" borderId="0" xfId="0" applyNumberFormat="1" applyFont="1" applyFill="1" applyAlignment="1">
      <alignment vertical="center"/>
    </xf>
    <xf numFmtId="49" fontId="19" fillId="0" borderId="0" xfId="0" applyNumberFormat="1" applyFont="1" applyFill="1" applyAlignment="1">
      <alignment vertical="center"/>
    </xf>
    <xf numFmtId="49" fontId="0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49" fontId="19" fillId="0" borderId="0" xfId="0" applyNumberFormat="1" applyFont="1" applyAlignment="1">
      <alignment/>
    </xf>
    <xf numFmtId="49" fontId="19" fillId="0" borderId="0" xfId="0" applyNumberFormat="1" applyFont="1" applyAlignment="1">
      <alignment/>
    </xf>
    <xf numFmtId="49" fontId="19" fillId="0" borderId="0" xfId="0" applyNumberFormat="1" applyFont="1" applyAlignment="1">
      <alignment horizontal="center" vertical="center"/>
    </xf>
    <xf numFmtId="49" fontId="19" fillId="0" borderId="0" xfId="0" applyNumberFormat="1" applyFont="1" applyBorder="1" applyAlignment="1">
      <alignment/>
    </xf>
    <xf numFmtId="49" fontId="19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/>
    </xf>
    <xf numFmtId="0" fontId="19" fillId="0" borderId="14" xfId="0" applyNumberFormat="1" applyFont="1" applyBorder="1" applyAlignment="1">
      <alignment horizontal="center" vertical="center" wrapText="1"/>
    </xf>
    <xf numFmtId="0" fontId="19" fillId="33" borderId="14" xfId="0" applyNumberFormat="1" applyFont="1" applyFill="1" applyBorder="1" applyAlignment="1">
      <alignment horizontal="center" vertical="center" wrapText="1"/>
    </xf>
    <xf numFmtId="0" fontId="19" fillId="33" borderId="15" xfId="0" applyNumberFormat="1" applyFont="1" applyFill="1" applyBorder="1" applyAlignment="1">
      <alignment horizontal="center" vertical="center" wrapText="1"/>
    </xf>
    <xf numFmtId="0" fontId="19" fillId="0" borderId="12" xfId="0" applyNumberFormat="1" applyFont="1" applyBorder="1" applyAlignment="1">
      <alignment horizontal="center" vertical="center" wrapText="1"/>
    </xf>
    <xf numFmtId="0" fontId="19" fillId="0" borderId="14" xfId="0" applyNumberFormat="1" applyFont="1" applyFill="1" applyBorder="1" applyAlignment="1">
      <alignment horizontal="center" vertical="center" wrapText="1"/>
    </xf>
    <xf numFmtId="0" fontId="19" fillId="0" borderId="15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Border="1" applyAlignment="1">
      <alignment vertical="center" wrapText="1"/>
    </xf>
    <xf numFmtId="49" fontId="1" fillId="0" borderId="0" xfId="0" applyNumberFormat="1" applyFont="1" applyFill="1" applyAlignment="1">
      <alignment horizontal="left" indent="3"/>
    </xf>
    <xf numFmtId="49" fontId="0" fillId="0" borderId="0" xfId="0" applyNumberFormat="1" applyFont="1" applyFill="1" applyAlignment="1">
      <alignment horizontal="left" indent="3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49" fontId="1" fillId="0" borderId="0" xfId="0" applyNumberFormat="1" applyFont="1" applyFill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right" wrapText="1"/>
    </xf>
    <xf numFmtId="49" fontId="20" fillId="0" borderId="0" xfId="0" applyNumberFormat="1" applyFont="1" applyAlignment="1">
      <alignment horizontal="right" wrapText="1"/>
    </xf>
    <xf numFmtId="49" fontId="20" fillId="0" borderId="0" xfId="0" applyNumberFormat="1" applyFont="1" applyAlignment="1">
      <alignment horizontal="center" vertical="top" wrapText="1"/>
    </xf>
    <xf numFmtId="49" fontId="2" fillId="0" borderId="0" xfId="0" applyNumberFormat="1" applyFont="1" applyBorder="1" applyAlignment="1">
      <alignment/>
    </xf>
    <xf numFmtId="49" fontId="20" fillId="0" borderId="0" xfId="0" applyNumberFormat="1" applyFont="1" applyBorder="1" applyAlignment="1">
      <alignment wrapText="1"/>
    </xf>
    <xf numFmtId="49" fontId="12" fillId="0" borderId="0" xfId="0" applyNumberFormat="1" applyFont="1" applyAlignment="1">
      <alignment/>
    </xf>
    <xf numFmtId="49" fontId="21" fillId="0" borderId="0" xfId="0" applyNumberFormat="1" applyFont="1" applyAlignment="1">
      <alignment/>
    </xf>
    <xf numFmtId="49" fontId="20" fillId="0" borderId="0" xfId="0" applyNumberFormat="1" applyFont="1" applyAlignment="1">
      <alignment horizontal="center"/>
    </xf>
    <xf numFmtId="49" fontId="7" fillId="0" borderId="0" xfId="0" applyNumberFormat="1" applyFont="1" applyAlignment="1">
      <alignment wrapText="1"/>
    </xf>
    <xf numFmtId="49" fontId="7" fillId="0" borderId="0" xfId="0" applyNumberFormat="1" applyFont="1" applyAlignment="1">
      <alignment horizont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/>
    </xf>
    <xf numFmtId="49" fontId="7" fillId="0" borderId="0" xfId="0" applyNumberFormat="1" applyFont="1" applyAlignment="1">
      <alignment vertical="center"/>
    </xf>
    <xf numFmtId="49" fontId="2" fillId="0" borderId="16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0" fillId="0" borderId="17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wrapText="1"/>
    </xf>
    <xf numFmtId="49" fontId="7" fillId="0" borderId="0" xfId="0" applyNumberFormat="1" applyFont="1" applyAlignment="1">
      <alignment/>
    </xf>
    <xf numFmtId="49" fontId="7" fillId="0" borderId="0" xfId="0" applyNumberFormat="1" applyFont="1" applyBorder="1" applyAlignment="1">
      <alignment horizontal="center"/>
    </xf>
    <xf numFmtId="0" fontId="2" fillId="33" borderId="14" xfId="0" applyNumberFormat="1" applyFont="1" applyFill="1" applyBorder="1" applyAlignment="1">
      <alignment horizontal="center" vertical="center" wrapText="1"/>
    </xf>
    <xf numFmtId="0" fontId="2" fillId="33" borderId="15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20" fillId="0" borderId="0" xfId="0" applyNumberFormat="1" applyFont="1" applyAlignment="1">
      <alignment/>
    </xf>
    <xf numFmtId="49" fontId="2" fillId="0" borderId="0" xfId="53" applyNumberFormat="1" applyFont="1">
      <alignment/>
      <protection/>
    </xf>
    <xf numFmtId="49" fontId="2" fillId="0" borderId="0" xfId="53" applyNumberFormat="1" applyFont="1" applyAlignment="1">
      <alignment horizontal="left" wrapText="1"/>
      <protection/>
    </xf>
    <xf numFmtId="49" fontId="2" fillId="0" borderId="0" xfId="53" applyNumberFormat="1" applyFont="1" applyFill="1">
      <alignment/>
      <protection/>
    </xf>
    <xf numFmtId="49" fontId="0" fillId="0" borderId="0" xfId="53" applyNumberFormat="1" applyFont="1" applyAlignment="1">
      <alignment vertical="center" wrapText="1"/>
      <protection/>
    </xf>
    <xf numFmtId="49" fontId="0" fillId="0" borderId="0" xfId="53" applyNumberFormat="1" applyFont="1" applyAlignment="1">
      <alignment horizontal="center" vertical="center" wrapText="1"/>
      <protection/>
    </xf>
    <xf numFmtId="49" fontId="0" fillId="0" borderId="0" xfId="53" applyNumberFormat="1" applyFont="1" applyAlignment="1">
      <alignment vertical="center"/>
      <protection/>
    </xf>
    <xf numFmtId="49" fontId="0" fillId="0" borderId="0" xfId="53" applyNumberFormat="1" applyFont="1" applyAlignment="1">
      <alignment horizontal="left" vertical="center" wrapText="1"/>
      <protection/>
    </xf>
    <xf numFmtId="49" fontId="0" fillId="0" borderId="10" xfId="53" applyNumberFormat="1" applyFont="1" applyBorder="1" applyAlignment="1">
      <alignment horizontal="center" vertical="center" wrapText="1"/>
      <protection/>
    </xf>
    <xf numFmtId="49" fontId="0" fillId="0" borderId="0" xfId="53" applyNumberFormat="1" applyFont="1" applyFill="1" applyBorder="1" applyAlignment="1">
      <alignment horizontal="center" vertical="center" wrapText="1"/>
      <protection/>
    </xf>
    <xf numFmtId="49" fontId="2" fillId="0" borderId="0" xfId="53" applyNumberFormat="1" applyFont="1" applyAlignment="1">
      <alignment horizontal="right" vertical="center"/>
      <protection/>
    </xf>
    <xf numFmtId="49" fontId="0" fillId="0" borderId="10" xfId="53" applyNumberFormat="1" applyBorder="1" applyAlignment="1">
      <alignment horizontal="center" vertical="center"/>
      <protection/>
    </xf>
    <xf numFmtId="49" fontId="0" fillId="0" borderId="10" xfId="53" applyNumberFormat="1" applyFont="1" applyBorder="1" applyAlignment="1">
      <alignment horizontal="center" vertical="center"/>
      <protection/>
    </xf>
    <xf numFmtId="49" fontId="0" fillId="0" borderId="0" xfId="53" applyNumberFormat="1" applyFont="1" applyFill="1" applyBorder="1" applyAlignment="1">
      <alignment horizontal="center" vertical="center"/>
      <protection/>
    </xf>
    <xf numFmtId="49" fontId="0" fillId="0" borderId="0" xfId="53" applyNumberFormat="1" applyFont="1" applyAlignment="1">
      <alignment horizontal="left" vertical="center"/>
      <protection/>
    </xf>
    <xf numFmtId="49" fontId="0" fillId="0" borderId="0" xfId="53" applyNumberFormat="1" applyFont="1" applyBorder="1" applyAlignment="1">
      <alignment horizontal="left" vertical="center" wrapText="1"/>
      <protection/>
    </xf>
    <xf numFmtId="49" fontId="2" fillId="0" borderId="0" xfId="53" applyNumberFormat="1" applyFont="1" applyBorder="1" applyAlignment="1">
      <alignment vertical="center" wrapText="1"/>
      <protection/>
    </xf>
    <xf numFmtId="49" fontId="0" fillId="0" borderId="0" xfId="53" applyNumberFormat="1" applyFont="1" applyBorder="1" applyAlignment="1">
      <alignment vertical="center"/>
      <protection/>
    </xf>
    <xf numFmtId="49" fontId="2" fillId="0" borderId="0" xfId="53" applyNumberFormat="1" applyFont="1" applyAlignment="1">
      <alignment horizontal="left" vertical="center" wrapText="1" indent="2"/>
      <protection/>
    </xf>
    <xf numFmtId="49" fontId="0" fillId="0" borderId="0" xfId="53" applyNumberFormat="1" applyFont="1" applyAlignment="1">
      <alignment horizontal="left" vertical="center" wrapText="1" indent="2"/>
      <protection/>
    </xf>
    <xf numFmtId="49" fontId="0" fillId="0" borderId="0" xfId="53" applyNumberFormat="1" applyFont="1" applyBorder="1" applyAlignment="1">
      <alignment horizontal="center" vertical="center" wrapText="1"/>
      <protection/>
    </xf>
    <xf numFmtId="49" fontId="0" fillId="0" borderId="0" xfId="53" applyNumberFormat="1" applyFont="1" applyBorder="1" applyAlignment="1">
      <alignment horizontal="right"/>
      <protection/>
    </xf>
    <xf numFmtId="49" fontId="0" fillId="0" borderId="0" xfId="53" applyNumberFormat="1" applyFont="1" applyBorder="1">
      <alignment/>
      <protection/>
    </xf>
    <xf numFmtId="49" fontId="0" fillId="0" borderId="0" xfId="53" applyNumberFormat="1" applyFont="1">
      <alignment/>
      <protection/>
    </xf>
    <xf numFmtId="49" fontId="23" fillId="0" borderId="0" xfId="53" applyNumberFormat="1" applyFont="1">
      <alignment/>
      <protection/>
    </xf>
    <xf numFmtId="49" fontId="24" fillId="0" borderId="0" xfId="53" applyNumberFormat="1" applyFont="1" applyAlignment="1">
      <alignment horizontal="center"/>
      <protection/>
    </xf>
    <xf numFmtId="0" fontId="23" fillId="0" borderId="0" xfId="53" applyFont="1">
      <alignment/>
      <protection/>
    </xf>
    <xf numFmtId="49" fontId="23" fillId="0" borderId="0" xfId="53" applyNumberFormat="1" applyFont="1" applyFill="1">
      <alignment/>
      <protection/>
    </xf>
    <xf numFmtId="49" fontId="24" fillId="0" borderId="11" xfId="53" applyNumberFormat="1" applyFont="1" applyBorder="1" applyAlignment="1">
      <alignment horizontal="center"/>
      <protection/>
    </xf>
    <xf numFmtId="49" fontId="24" fillId="0" borderId="0" xfId="53" applyNumberFormat="1" applyFont="1" applyAlignment="1">
      <alignment horizontal="right"/>
      <protection/>
    </xf>
    <xf numFmtId="49" fontId="24" fillId="0" borderId="0" xfId="53" applyNumberFormat="1" applyFont="1" applyAlignment="1">
      <alignment horizontal="left"/>
      <protection/>
    </xf>
    <xf numFmtId="49" fontId="0" fillId="0" borderId="0" xfId="53" applyNumberFormat="1" applyFont="1" applyAlignment="1">
      <alignment/>
      <protection/>
    </xf>
    <xf numFmtId="0" fontId="0" fillId="0" borderId="0" xfId="53">
      <alignment/>
      <protection/>
    </xf>
    <xf numFmtId="49" fontId="5" fillId="0" borderId="0" xfId="53" applyNumberFormat="1" applyFont="1" applyFill="1">
      <alignment/>
      <protection/>
    </xf>
    <xf numFmtId="49" fontId="5" fillId="0" borderId="0" xfId="53" applyNumberFormat="1" applyFont="1">
      <alignment/>
      <protection/>
    </xf>
    <xf numFmtId="49" fontId="2" fillId="0" borderId="0" xfId="53" applyNumberFormat="1" applyFont="1" applyAlignment="1">
      <alignment horizontal="center" vertical="center"/>
      <protection/>
    </xf>
    <xf numFmtId="49" fontId="0" fillId="0" borderId="0" xfId="53" applyNumberFormat="1" applyFont="1" applyFill="1">
      <alignment/>
      <protection/>
    </xf>
    <xf numFmtId="49" fontId="1" fillId="0" borderId="18" xfId="53" applyNumberFormat="1" applyFont="1" applyBorder="1" applyAlignment="1">
      <alignment horizontal="center" vertical="center" wrapText="1"/>
      <protection/>
    </xf>
    <xf numFmtId="49" fontId="1" fillId="0" borderId="10" xfId="53" applyNumberFormat="1" applyFont="1" applyBorder="1" applyAlignment="1">
      <alignment horizontal="center" vertical="center" wrapText="1"/>
      <protection/>
    </xf>
    <xf numFmtId="49" fontId="20" fillId="0" borderId="18" xfId="53" applyNumberFormat="1" applyFont="1" applyBorder="1" applyAlignment="1">
      <alignment horizontal="center" vertical="center" wrapText="1"/>
      <protection/>
    </xf>
    <xf numFmtId="49" fontId="20" fillId="0" borderId="0" xfId="53" applyNumberFormat="1" applyFont="1" applyFill="1" applyBorder="1" applyAlignment="1">
      <alignment horizontal="center" vertical="center" wrapText="1"/>
      <protection/>
    </xf>
    <xf numFmtId="49" fontId="20" fillId="0" borderId="0" xfId="53" applyNumberFormat="1" applyFont="1" applyAlignment="1">
      <alignment vertical="center"/>
      <protection/>
    </xf>
    <xf numFmtId="49" fontId="0" fillId="0" borderId="18" xfId="53" applyNumberFormat="1" applyFont="1" applyBorder="1" applyAlignment="1">
      <alignment horizontal="center" vertical="center" wrapText="1"/>
      <protection/>
    </xf>
    <xf numFmtId="49" fontId="1" fillId="0" borderId="0" xfId="53" applyNumberFormat="1" applyFont="1" applyFill="1" applyBorder="1" applyAlignment="1">
      <alignment horizontal="center" vertical="center" wrapText="1"/>
      <protection/>
    </xf>
    <xf numFmtId="49" fontId="1" fillId="0" borderId="0" xfId="53" applyNumberFormat="1" applyFont="1" applyAlignment="1">
      <alignment vertical="center"/>
      <protection/>
    </xf>
    <xf numFmtId="3" fontId="0" fillId="0" borderId="0" xfId="53" applyNumberFormat="1" applyFont="1" applyFill="1" applyBorder="1" applyAlignment="1">
      <alignment horizontal="center" vertical="center"/>
      <protection/>
    </xf>
    <xf numFmtId="3" fontId="0" fillId="0" borderId="19" xfId="53" applyNumberFormat="1" applyFont="1" applyBorder="1" applyAlignment="1">
      <alignment horizontal="right" vertical="center" wrapText="1"/>
      <protection/>
    </xf>
    <xf numFmtId="3" fontId="0" fillId="0" borderId="0" xfId="53" applyNumberFormat="1" applyFont="1" applyBorder="1" applyAlignment="1" quotePrefix="1">
      <alignment horizontal="center" vertical="center" wrapText="1"/>
      <protection/>
    </xf>
    <xf numFmtId="3" fontId="0" fillId="0" borderId="0" xfId="53" applyNumberFormat="1" applyFont="1" applyBorder="1" applyAlignment="1" quotePrefix="1">
      <alignment horizontal="left" vertical="center" wrapText="1"/>
      <protection/>
    </xf>
    <xf numFmtId="3" fontId="0" fillId="0" borderId="19" xfId="53" applyNumberFormat="1" applyFont="1" applyBorder="1" applyAlignment="1">
      <alignment horizontal="right" vertical="center"/>
      <protection/>
    </xf>
    <xf numFmtId="3" fontId="0" fillId="0" borderId="17" xfId="53" applyNumberFormat="1" applyFont="1" applyBorder="1" applyAlignment="1">
      <alignment horizontal="left" vertical="center"/>
      <protection/>
    </xf>
    <xf numFmtId="3" fontId="0" fillId="0" borderId="0" xfId="53" applyNumberFormat="1" applyFont="1" applyFill="1" applyBorder="1" applyAlignment="1">
      <alignment horizontal="left" vertical="center"/>
      <protection/>
    </xf>
    <xf numFmtId="3" fontId="0" fillId="0" borderId="0" xfId="53" applyNumberFormat="1" applyFont="1" applyBorder="1" applyAlignment="1">
      <alignment horizontal="center" vertical="center" wrapText="1"/>
      <protection/>
    </xf>
    <xf numFmtId="3" fontId="0" fillId="0" borderId="0" xfId="53" applyNumberFormat="1" applyFont="1" applyBorder="1" applyAlignment="1">
      <alignment horizontal="left" vertical="center" wrapText="1"/>
      <protection/>
    </xf>
    <xf numFmtId="49" fontId="0" fillId="0" borderId="20" xfId="53" applyNumberFormat="1" applyFont="1" applyBorder="1" applyAlignment="1">
      <alignment horizontal="center" vertical="center" wrapText="1"/>
      <protection/>
    </xf>
    <xf numFmtId="49" fontId="0" fillId="0" borderId="10" xfId="53" applyNumberFormat="1" applyFont="1" applyFill="1" applyBorder="1" applyAlignment="1">
      <alignment horizontal="center" vertical="center" wrapText="1"/>
      <protection/>
    </xf>
    <xf numFmtId="49" fontId="0" fillId="0" borderId="0" xfId="53" applyNumberFormat="1" applyFont="1" applyFill="1" applyAlignment="1">
      <alignment vertical="center"/>
      <protection/>
    </xf>
    <xf numFmtId="49" fontId="0" fillId="0" borderId="21" xfId="53" applyNumberFormat="1" applyFont="1" applyFill="1" applyBorder="1" applyAlignment="1">
      <alignment horizontal="center" vertical="center" wrapText="1"/>
      <protection/>
    </xf>
    <xf numFmtId="49" fontId="0" fillId="0" borderId="18" xfId="53" applyNumberFormat="1" applyFont="1" applyFill="1" applyBorder="1" applyAlignment="1">
      <alignment horizontal="center" vertical="center" wrapText="1"/>
      <protection/>
    </xf>
    <xf numFmtId="3" fontId="0" fillId="0" borderId="14" xfId="53" applyNumberFormat="1" applyFont="1" applyFill="1" applyBorder="1" applyAlignment="1">
      <alignment horizontal="center" vertical="center" wrapText="1"/>
      <protection/>
    </xf>
    <xf numFmtId="3" fontId="0" fillId="0" borderId="22" xfId="53" applyNumberFormat="1" applyFont="1" applyFill="1" applyBorder="1" applyAlignment="1">
      <alignment horizontal="center" vertical="center" wrapText="1"/>
      <protection/>
    </xf>
    <xf numFmtId="3" fontId="0" fillId="0" borderId="15" xfId="53" applyNumberFormat="1" applyFont="1" applyFill="1" applyBorder="1" applyAlignment="1">
      <alignment horizontal="center" vertical="center" wrapText="1"/>
      <protection/>
    </xf>
    <xf numFmtId="3" fontId="1" fillId="0" borderId="0" xfId="53" applyNumberFormat="1" applyFont="1" applyFill="1" applyBorder="1" applyAlignment="1">
      <alignment horizontal="center" vertical="center"/>
      <protection/>
    </xf>
    <xf numFmtId="49" fontId="0" fillId="0" borderId="23" xfId="53" applyNumberFormat="1" applyFont="1" applyBorder="1" applyAlignment="1">
      <alignment horizontal="center" vertical="center" wrapText="1"/>
      <protection/>
    </xf>
    <xf numFmtId="3" fontId="0" fillId="0" borderId="14" xfId="53" applyNumberFormat="1" applyFont="1" applyBorder="1" applyAlignment="1">
      <alignment horizontal="right" vertical="center" wrapText="1"/>
      <protection/>
    </xf>
    <xf numFmtId="3" fontId="0" fillId="0" borderId="22" xfId="53" applyNumberFormat="1" applyFont="1" applyBorder="1" applyAlignment="1">
      <alignment horizontal="center" vertical="center" wrapText="1"/>
      <protection/>
    </xf>
    <xf numFmtId="3" fontId="0" fillId="0" borderId="15" xfId="53" applyNumberFormat="1" applyFont="1" applyBorder="1" applyAlignment="1">
      <alignment horizontal="left" vertical="center" wrapText="1"/>
      <protection/>
    </xf>
    <xf numFmtId="3" fontId="0" fillId="0" borderId="14" xfId="53" applyNumberFormat="1" applyFont="1" applyBorder="1" applyAlignment="1">
      <alignment horizontal="right" vertical="center"/>
      <protection/>
    </xf>
    <xf numFmtId="3" fontId="0" fillId="0" borderId="15" xfId="53" applyNumberFormat="1" applyFont="1" applyBorder="1" applyAlignment="1">
      <alignment horizontal="left" vertical="center"/>
      <protection/>
    </xf>
    <xf numFmtId="49" fontId="1" fillId="0" borderId="18" xfId="53" applyNumberFormat="1" applyFont="1" applyFill="1" applyBorder="1" applyAlignment="1">
      <alignment horizontal="center" vertical="center" wrapText="1"/>
      <protection/>
    </xf>
    <xf numFmtId="3" fontId="0" fillId="0" borderId="0" xfId="53" applyNumberFormat="1" applyFont="1" applyAlignment="1">
      <alignment vertical="center"/>
      <protection/>
    </xf>
    <xf numFmtId="3" fontId="0" fillId="0" borderId="0" xfId="53" applyNumberFormat="1" applyFont="1" applyFill="1" applyAlignment="1">
      <alignment vertical="center"/>
      <protection/>
    </xf>
    <xf numFmtId="3" fontId="20" fillId="0" borderId="0" xfId="53" applyNumberFormat="1" applyFont="1" applyFill="1" applyBorder="1" applyAlignment="1">
      <alignment horizontal="center" vertical="center" wrapText="1"/>
      <protection/>
    </xf>
    <xf numFmtId="3" fontId="1" fillId="0" borderId="0" xfId="53" applyNumberFormat="1" applyFont="1" applyFill="1" applyBorder="1" applyAlignment="1">
      <alignment horizontal="center" vertical="center" wrapText="1"/>
      <protection/>
    </xf>
    <xf numFmtId="3" fontId="0" fillId="0" borderId="14" xfId="53" applyNumberFormat="1" applyFont="1" applyBorder="1" applyAlignment="1">
      <alignment vertical="center" wrapText="1"/>
      <protection/>
    </xf>
    <xf numFmtId="3" fontId="0" fillId="0" borderId="15" xfId="53" applyNumberFormat="1" applyFont="1" applyBorder="1" applyAlignment="1">
      <alignment vertical="center" wrapText="1"/>
      <protection/>
    </xf>
    <xf numFmtId="3" fontId="0" fillId="0" borderId="14" xfId="53" applyNumberFormat="1" applyFont="1" applyBorder="1" applyAlignment="1">
      <alignment horizontal="center" vertical="center"/>
      <protection/>
    </xf>
    <xf numFmtId="3" fontId="0" fillId="0" borderId="12" xfId="53" applyNumberFormat="1" applyFont="1" applyBorder="1" applyAlignment="1">
      <alignment horizontal="right" vertical="center" wrapText="1"/>
      <protection/>
    </xf>
    <xf numFmtId="3" fontId="0" fillId="0" borderId="11" xfId="53" applyNumberFormat="1" applyFont="1" applyBorder="1" applyAlignment="1" quotePrefix="1">
      <alignment horizontal="center" vertical="center" wrapText="1"/>
      <protection/>
    </xf>
    <xf numFmtId="3" fontId="0" fillId="0" borderId="13" xfId="53" applyNumberFormat="1" applyFont="1" applyBorder="1" applyAlignment="1">
      <alignment horizontal="left" vertical="center" wrapText="1"/>
      <protection/>
    </xf>
    <xf numFmtId="3" fontId="0" fillId="0" borderId="12" xfId="53" applyNumberFormat="1" applyFont="1" applyBorder="1" applyAlignment="1">
      <alignment horizontal="right" vertical="center"/>
      <protection/>
    </xf>
    <xf numFmtId="3" fontId="0" fillId="0" borderId="13" xfId="53" applyNumberFormat="1" applyFont="1" applyBorder="1" applyAlignment="1">
      <alignment horizontal="left" vertical="center"/>
      <protection/>
    </xf>
    <xf numFmtId="3" fontId="0" fillId="0" borderId="22" xfId="53" applyNumberFormat="1" applyFont="1" applyBorder="1" applyAlignment="1" quotePrefix="1">
      <alignment horizontal="center" vertical="center" wrapText="1"/>
      <protection/>
    </xf>
    <xf numFmtId="3" fontId="0" fillId="0" borderId="14" xfId="53" applyNumberFormat="1" applyFont="1" applyFill="1" applyBorder="1" applyAlignment="1">
      <alignment vertical="center"/>
      <protection/>
    </xf>
    <xf numFmtId="3" fontId="0" fillId="0" borderId="15" xfId="53" applyNumberFormat="1" applyFont="1" applyFill="1" applyBorder="1" applyAlignment="1">
      <alignment vertical="center"/>
      <protection/>
    </xf>
    <xf numFmtId="49" fontId="0" fillId="0" borderId="24" xfId="53" applyNumberFormat="1" applyFont="1" applyBorder="1">
      <alignment/>
      <protection/>
    </xf>
    <xf numFmtId="49" fontId="7" fillId="0" borderId="0" xfId="53" applyNumberFormat="1" applyFont="1">
      <alignment/>
      <protection/>
    </xf>
    <xf numFmtId="49" fontId="0" fillId="0" borderId="0" xfId="53" applyNumberFormat="1" applyFont="1" applyAlignment="1">
      <alignment horizontal="left" indent="3"/>
      <protection/>
    </xf>
    <xf numFmtId="49" fontId="1" fillId="0" borderId="0" xfId="53" applyNumberFormat="1" applyFont="1" applyAlignment="1">
      <alignment horizontal="left" indent="3"/>
      <protection/>
    </xf>
    <xf numFmtId="49" fontId="0" fillId="0" borderId="0" xfId="53" applyNumberFormat="1" applyFont="1" applyBorder="1" applyAlignment="1">
      <alignment/>
      <protection/>
    </xf>
    <xf numFmtId="49" fontId="0" fillId="0" borderId="0" xfId="53" applyNumberFormat="1" applyFont="1" applyBorder="1" applyAlignment="1">
      <alignment horizontal="left" indent="3"/>
      <protection/>
    </xf>
    <xf numFmtId="49" fontId="0" fillId="0" borderId="0" xfId="53" applyNumberFormat="1" applyFont="1" applyAlignment="1">
      <alignment horizontal="right" vertical="center" wrapText="1"/>
      <protection/>
    </xf>
    <xf numFmtId="49" fontId="0" fillId="0" borderId="0" xfId="53" applyNumberFormat="1" applyFont="1" applyAlignment="1">
      <alignment horizontal="right" vertical="center"/>
      <protection/>
    </xf>
    <xf numFmtId="49" fontId="0" fillId="0" borderId="0" xfId="53" applyNumberFormat="1" applyFont="1" applyAlignment="1" quotePrefix="1">
      <alignment horizontal="right" vertical="center"/>
      <protection/>
    </xf>
    <xf numFmtId="49" fontId="0" fillId="0" borderId="0" xfId="53" applyNumberFormat="1" applyFont="1" applyBorder="1" applyAlignment="1">
      <alignment horizontal="right" vertical="center" wrapText="1"/>
      <protection/>
    </xf>
    <xf numFmtId="49" fontId="0" fillId="0" borderId="0" xfId="53" applyNumberFormat="1" applyFont="1" applyBorder="1" applyAlignment="1">
      <alignment horizontal="right" vertical="center"/>
      <protection/>
    </xf>
    <xf numFmtId="49" fontId="0" fillId="0" borderId="0" xfId="53" applyNumberFormat="1" applyFont="1" applyBorder="1" applyAlignment="1">
      <alignment horizontal="left" vertical="center"/>
      <protection/>
    </xf>
    <xf numFmtId="49" fontId="0" fillId="0" borderId="0" xfId="53" applyNumberFormat="1" applyFont="1" applyFill="1" applyAlignment="1">
      <alignment horizontal="left" vertical="center"/>
      <protection/>
    </xf>
    <xf numFmtId="49" fontId="0" fillId="0" borderId="0" xfId="53" applyNumberFormat="1" applyFont="1" applyFill="1" applyBorder="1" applyAlignment="1" applyProtection="1">
      <alignment horizontal="left" vertical="center" wrapText="1"/>
      <protection hidden="1"/>
    </xf>
    <xf numFmtId="0" fontId="0" fillId="0" borderId="0" xfId="53" applyNumberFormat="1" applyFont="1" applyFill="1" applyBorder="1" applyAlignment="1" applyProtection="1">
      <alignment horizontal="left" vertical="center" wrapText="1"/>
      <protection hidden="1"/>
    </xf>
    <xf numFmtId="49" fontId="0" fillId="0" borderId="0" xfId="53" applyNumberFormat="1" applyFont="1" applyFill="1" applyBorder="1" applyAlignment="1">
      <alignment horizontal="right" vertical="center"/>
      <protection/>
    </xf>
    <xf numFmtId="49" fontId="0" fillId="0" borderId="0" xfId="53" applyNumberFormat="1" applyFont="1" applyFill="1" applyAlignment="1">
      <alignment horizontal="left" vertical="center" wrapText="1"/>
      <protection/>
    </xf>
    <xf numFmtId="49" fontId="0" fillId="0" borderId="0" xfId="53" applyNumberFormat="1" applyFont="1" applyFill="1" applyBorder="1" applyAlignment="1">
      <alignment horizontal="left" vertical="center"/>
      <protection/>
    </xf>
    <xf numFmtId="49" fontId="0" fillId="0" borderId="0" xfId="53" applyNumberFormat="1" applyFont="1" applyAlignment="1">
      <alignment horizontal="right"/>
      <protection/>
    </xf>
    <xf numFmtId="49" fontId="0" fillId="0" borderId="0" xfId="53" applyNumberFormat="1" applyFont="1" applyAlignment="1">
      <alignment horizontal="center"/>
      <protection/>
    </xf>
    <xf numFmtId="49" fontId="0" fillId="0" borderId="0" xfId="53" applyNumberFormat="1" applyFont="1" applyAlignment="1">
      <alignment horizontal="left"/>
      <protection/>
    </xf>
    <xf numFmtId="0" fontId="0" fillId="0" borderId="0" xfId="53" applyAlignment="1">
      <alignment horizontal="right"/>
      <protection/>
    </xf>
    <xf numFmtId="49" fontId="3" fillId="0" borderId="0" xfId="53" applyNumberFormat="1" applyFont="1" applyAlignment="1">
      <alignment horizontal="center"/>
      <protection/>
    </xf>
    <xf numFmtId="49" fontId="3" fillId="0" borderId="0" xfId="53" applyNumberFormat="1" applyFont="1" applyAlignment="1">
      <alignment horizontal="right"/>
      <protection/>
    </xf>
    <xf numFmtId="49" fontId="3" fillId="0" borderId="11" xfId="53" applyNumberFormat="1" applyFont="1" applyBorder="1" applyAlignment="1">
      <alignment horizontal="left"/>
      <protection/>
    </xf>
    <xf numFmtId="49" fontId="3" fillId="0" borderId="0" xfId="53" applyNumberFormat="1" applyFont="1" applyBorder="1" applyAlignment="1">
      <alignment horizontal="right"/>
      <protection/>
    </xf>
    <xf numFmtId="49" fontId="3" fillId="0" borderId="0" xfId="53" applyNumberFormat="1" applyFont="1" applyAlignment="1">
      <alignment horizontal="left"/>
      <protection/>
    </xf>
    <xf numFmtId="49" fontId="3" fillId="0" borderId="0" xfId="53" applyNumberFormat="1" applyFont="1" applyBorder="1" applyAlignment="1">
      <alignment horizontal="left"/>
      <protection/>
    </xf>
    <xf numFmtId="49" fontId="0" fillId="0" borderId="0" xfId="53" applyNumberFormat="1">
      <alignment/>
      <protection/>
    </xf>
    <xf numFmtId="49" fontId="0" fillId="0" borderId="0" xfId="53" applyNumberFormat="1" applyFont="1" applyAlignment="1">
      <alignment horizontal="center" vertical="center"/>
      <protection/>
    </xf>
    <xf numFmtId="49" fontId="1" fillId="0" borderId="14" xfId="53" applyNumberFormat="1" applyFont="1" applyBorder="1" applyAlignment="1">
      <alignment horizontal="center" vertical="center" wrapText="1"/>
      <protection/>
    </xf>
    <xf numFmtId="49" fontId="0" fillId="0" borderId="14" xfId="53" applyNumberFormat="1" applyFont="1" applyBorder="1" applyAlignment="1">
      <alignment horizontal="center" vertical="center" wrapText="1"/>
      <protection/>
    </xf>
    <xf numFmtId="49" fontId="0" fillId="0" borderId="14" xfId="53" applyNumberFormat="1" applyFont="1" applyBorder="1" applyAlignment="1">
      <alignment horizontal="right" vertical="center" wrapText="1"/>
      <protection/>
    </xf>
    <xf numFmtId="49" fontId="0" fillId="0" borderId="15" xfId="53" applyNumberFormat="1" applyFont="1" applyBorder="1" applyAlignment="1">
      <alignment horizontal="left" vertical="center" wrapText="1"/>
      <protection/>
    </xf>
    <xf numFmtId="49" fontId="0" fillId="0" borderId="12" xfId="53" applyNumberFormat="1" applyFont="1" applyBorder="1" applyAlignment="1">
      <alignment horizontal="center" vertical="center" wrapText="1"/>
      <protection/>
    </xf>
    <xf numFmtId="49" fontId="0" fillId="33" borderId="14" xfId="53" applyNumberFormat="1" applyFont="1" applyFill="1" applyBorder="1" applyAlignment="1">
      <alignment horizontal="right" vertical="center" wrapText="1"/>
      <protection/>
    </xf>
    <xf numFmtId="3" fontId="0" fillId="33" borderId="22" xfId="53" applyNumberFormat="1" applyFont="1" applyFill="1" applyBorder="1" applyAlignment="1">
      <alignment horizontal="center" vertical="center" wrapText="1"/>
      <protection/>
    </xf>
    <xf numFmtId="49" fontId="0" fillId="33" borderId="15" xfId="53" applyNumberFormat="1" applyFont="1" applyFill="1" applyBorder="1" applyAlignment="1">
      <alignment horizontal="left" vertical="center" wrapText="1"/>
      <protection/>
    </xf>
    <xf numFmtId="3" fontId="0" fillId="33" borderId="14" xfId="53" applyNumberFormat="1" applyFont="1" applyFill="1" applyBorder="1" applyAlignment="1">
      <alignment horizontal="right" vertical="center" wrapText="1"/>
      <protection/>
    </xf>
    <xf numFmtId="3" fontId="0" fillId="33" borderId="15" xfId="53" applyNumberFormat="1" applyFont="1" applyFill="1" applyBorder="1" applyAlignment="1">
      <alignment horizontal="left" vertical="center" wrapText="1"/>
      <protection/>
    </xf>
    <xf numFmtId="49" fontId="0" fillId="0" borderId="15" xfId="53" applyNumberFormat="1" applyFont="1" applyFill="1" applyBorder="1" applyAlignment="1">
      <alignment horizontal="left" vertical="center" wrapText="1"/>
      <protection/>
    </xf>
    <xf numFmtId="49" fontId="0" fillId="0" borderId="14" xfId="53" applyNumberFormat="1" applyFont="1" applyFill="1" applyBorder="1" applyAlignment="1">
      <alignment horizontal="center" vertical="center" wrapText="1"/>
      <protection/>
    </xf>
    <xf numFmtId="49" fontId="0" fillId="0" borderId="14" xfId="53" applyNumberFormat="1" applyFont="1" applyFill="1" applyBorder="1" applyAlignment="1">
      <alignment horizontal="right" vertical="center" wrapText="1"/>
      <protection/>
    </xf>
    <xf numFmtId="49" fontId="0" fillId="0" borderId="19" xfId="53" applyNumberFormat="1" applyFont="1" applyFill="1" applyBorder="1" applyAlignment="1">
      <alignment horizontal="right" vertical="center" wrapText="1"/>
      <protection/>
    </xf>
    <xf numFmtId="3" fontId="0" fillId="0" borderId="0" xfId="53" applyNumberFormat="1" applyFont="1" applyFill="1" applyBorder="1" applyAlignment="1">
      <alignment horizontal="center" vertical="center" wrapText="1"/>
      <protection/>
    </xf>
    <xf numFmtId="49" fontId="0" fillId="0" borderId="17" xfId="53" applyNumberFormat="1" applyFont="1" applyFill="1" applyBorder="1" applyAlignment="1">
      <alignment horizontal="left" vertical="center" wrapText="1"/>
      <protection/>
    </xf>
    <xf numFmtId="1" fontId="0" fillId="0" borderId="0" xfId="53" applyNumberFormat="1" applyFont="1">
      <alignment/>
      <protection/>
    </xf>
    <xf numFmtId="0" fontId="0" fillId="0" borderId="0" xfId="53" applyFont="1">
      <alignment/>
      <protection/>
    </xf>
    <xf numFmtId="49" fontId="1" fillId="0" borderId="14" xfId="53" applyNumberFormat="1" applyFont="1" applyBorder="1" applyAlignment="1">
      <alignment horizontal="center" wrapText="1"/>
      <protection/>
    </xf>
    <xf numFmtId="49" fontId="0" fillId="0" borderId="14" xfId="53" applyNumberFormat="1" applyFont="1" applyBorder="1" applyAlignment="1">
      <alignment horizontal="center" wrapText="1"/>
      <protection/>
    </xf>
    <xf numFmtId="3" fontId="0" fillId="0" borderId="14" xfId="53" applyNumberFormat="1" applyFont="1" applyBorder="1" applyAlignment="1">
      <alignment horizontal="center" wrapText="1"/>
      <protection/>
    </xf>
    <xf numFmtId="184" fontId="0" fillId="0" borderId="22" xfId="53" applyNumberFormat="1" applyFont="1" applyBorder="1" applyAlignment="1">
      <alignment horizontal="center" wrapText="1"/>
      <protection/>
    </xf>
    <xf numFmtId="3" fontId="0" fillId="0" borderId="22" xfId="53" applyNumberFormat="1" applyFont="1" applyBorder="1" applyAlignment="1">
      <alignment horizontal="center" wrapText="1"/>
      <protection/>
    </xf>
    <xf numFmtId="3" fontId="0" fillId="0" borderId="25" xfId="53" applyNumberFormat="1" applyFont="1" applyBorder="1" applyAlignment="1">
      <alignment horizontal="center"/>
      <protection/>
    </xf>
    <xf numFmtId="3" fontId="0" fillId="0" borderId="26" xfId="53" applyNumberFormat="1" applyFont="1" applyBorder="1" applyAlignment="1">
      <alignment horizontal="center"/>
      <protection/>
    </xf>
    <xf numFmtId="3" fontId="0" fillId="0" borderId="14" xfId="53" applyNumberFormat="1" applyFont="1" applyBorder="1" applyAlignment="1">
      <alignment horizontal="center"/>
      <protection/>
    </xf>
    <xf numFmtId="3" fontId="0" fillId="0" borderId="15" xfId="53" applyNumberFormat="1" applyFont="1" applyBorder="1" applyAlignment="1">
      <alignment horizontal="center"/>
      <protection/>
    </xf>
    <xf numFmtId="3" fontId="0" fillId="0" borderId="0" xfId="53" applyNumberFormat="1" applyFont="1" applyAlignment="1">
      <alignment horizontal="right"/>
      <protection/>
    </xf>
    <xf numFmtId="3" fontId="0" fillId="0" borderId="0" xfId="53" applyNumberFormat="1" applyFont="1" applyAlignment="1">
      <alignment horizontal="left"/>
      <protection/>
    </xf>
    <xf numFmtId="3" fontId="19" fillId="0" borderId="22" xfId="0" applyNumberFormat="1" applyFont="1" applyBorder="1" applyAlignment="1">
      <alignment horizontal="center" vertical="center"/>
    </xf>
    <xf numFmtId="3" fontId="19" fillId="0" borderId="15" xfId="0" applyNumberFormat="1" applyFont="1" applyBorder="1" applyAlignment="1">
      <alignment horizontal="center" vertical="center" wrapText="1"/>
    </xf>
    <xf numFmtId="3" fontId="19" fillId="0" borderId="22" xfId="0" applyNumberFormat="1" applyFont="1" applyBorder="1" applyAlignment="1">
      <alignment horizontal="center" vertical="center" wrapText="1"/>
    </xf>
    <xf numFmtId="3" fontId="19" fillId="0" borderId="14" xfId="0" applyNumberFormat="1" applyFont="1" applyBorder="1" applyAlignment="1">
      <alignment horizontal="center" vertical="center" wrapText="1"/>
    </xf>
    <xf numFmtId="3" fontId="19" fillId="33" borderId="14" xfId="0" applyNumberFormat="1" applyFont="1" applyFill="1" applyBorder="1" applyAlignment="1">
      <alignment horizontal="center" vertical="center" wrapText="1"/>
    </xf>
    <xf numFmtId="3" fontId="19" fillId="0" borderId="11" xfId="0" applyNumberFormat="1" applyFont="1" applyBorder="1" applyAlignment="1">
      <alignment horizontal="center" vertical="center"/>
    </xf>
    <xf numFmtId="3" fontId="19" fillId="0" borderId="14" xfId="0" applyNumberFormat="1" applyFont="1" applyFill="1" applyBorder="1" applyAlignment="1">
      <alignment horizontal="center" vertical="center" wrapText="1"/>
    </xf>
    <xf numFmtId="3" fontId="19" fillId="0" borderId="22" xfId="0" applyNumberFormat="1" applyFont="1" applyFill="1" applyBorder="1" applyAlignment="1">
      <alignment horizontal="center" vertical="center"/>
    </xf>
    <xf numFmtId="3" fontId="19" fillId="33" borderId="11" xfId="0" applyNumberFormat="1" applyFont="1" applyFill="1" applyBorder="1" applyAlignment="1">
      <alignment horizontal="center" vertical="center"/>
    </xf>
    <xf numFmtId="3" fontId="19" fillId="33" borderId="15" xfId="0" applyNumberFormat="1" applyFont="1" applyFill="1" applyBorder="1" applyAlignment="1">
      <alignment horizontal="center" vertical="center" wrapText="1"/>
    </xf>
    <xf numFmtId="3" fontId="19" fillId="0" borderId="15" xfId="0" applyNumberFormat="1" applyFont="1" applyFill="1" applyBorder="1" applyAlignment="1">
      <alignment horizontal="center" vertical="center" wrapText="1"/>
    </xf>
    <xf numFmtId="3" fontId="19" fillId="0" borderId="11" xfId="0" applyNumberFormat="1" applyFont="1" applyFill="1" applyBorder="1" applyAlignment="1">
      <alignment horizontal="center" vertical="center"/>
    </xf>
    <xf numFmtId="49" fontId="0" fillId="0" borderId="11" xfId="53" applyNumberFormat="1" applyFont="1" applyBorder="1" applyAlignment="1">
      <alignment/>
      <protection/>
    </xf>
    <xf numFmtId="49" fontId="2" fillId="0" borderId="0" xfId="53" applyNumberFormat="1" applyFont="1" applyAlignment="1">
      <alignment horizontal="left" vertical="center" wrapText="1"/>
      <protection/>
    </xf>
    <xf numFmtId="49" fontId="0" fillId="0" borderId="10" xfId="53" applyNumberFormat="1" applyFont="1" applyBorder="1" applyAlignment="1">
      <alignment horizontal="center" vertical="center" wrapText="1"/>
      <protection/>
    </xf>
    <xf numFmtId="49" fontId="2" fillId="0" borderId="0" xfId="53" applyNumberFormat="1" applyFont="1" applyAlignment="1">
      <alignment horizontal="right" vertical="center"/>
      <protection/>
    </xf>
    <xf numFmtId="49" fontId="0" fillId="0" borderId="10" xfId="53" applyNumberFormat="1" applyBorder="1" applyAlignment="1">
      <alignment horizontal="center" vertical="center"/>
      <protection/>
    </xf>
    <xf numFmtId="49" fontId="0" fillId="0" borderId="10" xfId="53" applyNumberFormat="1" applyFont="1" applyBorder="1" applyAlignment="1">
      <alignment horizontal="center" vertical="center"/>
      <protection/>
    </xf>
    <xf numFmtId="49" fontId="0" fillId="0" borderId="0" xfId="53" applyNumberFormat="1" applyFont="1" applyAlignment="1">
      <alignment horizontal="justify" vertical="center" wrapText="1"/>
      <protection/>
    </xf>
    <xf numFmtId="49" fontId="0" fillId="0" borderId="22" xfId="53" applyNumberFormat="1" applyFont="1" applyBorder="1" applyAlignment="1">
      <alignment horizontal="left" vertical="center" wrapText="1" indent="1"/>
      <protection/>
    </xf>
    <xf numFmtId="49" fontId="0" fillId="0" borderId="11" xfId="0" applyNumberFormat="1" applyFont="1" applyBorder="1" applyAlignment="1">
      <alignment horizontal="left" vertical="center" wrapText="1" indent="1"/>
    </xf>
    <xf numFmtId="49" fontId="0" fillId="0" borderId="11" xfId="0" applyNumberFormat="1" applyFont="1" applyBorder="1" applyAlignment="1">
      <alignment horizontal="left" vertical="center" wrapText="1" indent="1"/>
    </xf>
    <xf numFmtId="49" fontId="0" fillId="0" borderId="11" xfId="53" applyNumberFormat="1" applyFont="1" applyBorder="1" applyAlignment="1">
      <alignment horizontal="left" vertical="center" wrapText="1" indent="1"/>
      <protection/>
    </xf>
    <xf numFmtId="49" fontId="0" fillId="0" borderId="0" xfId="53" applyNumberFormat="1" applyFont="1" applyBorder="1" applyAlignment="1">
      <alignment horizontal="left" vertical="center" wrapText="1"/>
      <protection/>
    </xf>
    <xf numFmtId="49" fontId="0" fillId="0" borderId="11" xfId="53" applyNumberFormat="1" applyFont="1" applyBorder="1" applyAlignment="1">
      <alignment horizontal="left" vertical="center" wrapText="1"/>
      <protection/>
    </xf>
    <xf numFmtId="49" fontId="2" fillId="0" borderId="0" xfId="53" applyNumberFormat="1" applyFont="1" applyAlignment="1">
      <alignment vertical="center"/>
      <protection/>
    </xf>
    <xf numFmtId="49" fontId="0" fillId="0" borderId="22" xfId="53" applyNumberFormat="1" applyFont="1" applyBorder="1" applyAlignment="1">
      <alignment vertical="center"/>
      <protection/>
    </xf>
    <xf numFmtId="49" fontId="2" fillId="0" borderId="0" xfId="53" applyNumberFormat="1" applyFont="1" applyAlignment="1">
      <alignment vertical="center" wrapText="1"/>
      <protection/>
    </xf>
    <xf numFmtId="49" fontId="0" fillId="0" borderId="0" xfId="53" applyNumberFormat="1" applyFont="1" applyBorder="1" applyAlignment="1">
      <alignment vertical="center"/>
      <protection/>
    </xf>
    <xf numFmtId="49" fontId="2" fillId="0" borderId="0" xfId="53" applyNumberFormat="1" applyFont="1" applyAlignment="1">
      <alignment horizontal="left"/>
      <protection/>
    </xf>
    <xf numFmtId="49" fontId="2" fillId="0" borderId="11" xfId="53" applyNumberFormat="1" applyFont="1" applyBorder="1" applyAlignment="1">
      <alignment horizontal="left" wrapText="1"/>
      <protection/>
    </xf>
    <xf numFmtId="49" fontId="0" fillId="0" borderId="0" xfId="53" applyNumberFormat="1" applyFont="1" applyBorder="1" applyAlignment="1">
      <alignment horizontal="center"/>
      <protection/>
    </xf>
    <xf numFmtId="49" fontId="0" fillId="0" borderId="0" xfId="53" applyNumberFormat="1" applyFont="1" applyBorder="1" applyAlignment="1">
      <alignment horizontal="center" vertical="center"/>
      <protection/>
    </xf>
    <xf numFmtId="49" fontId="0" fillId="0" borderId="14" xfId="53" applyNumberFormat="1" applyFont="1" applyBorder="1" applyAlignment="1">
      <alignment horizontal="center"/>
      <protection/>
    </xf>
    <xf numFmtId="49" fontId="0" fillId="0" borderId="15" xfId="53" applyNumberFormat="1" applyFont="1" applyBorder="1" applyAlignment="1">
      <alignment horizontal="center"/>
      <protection/>
    </xf>
    <xf numFmtId="49" fontId="24" fillId="0" borderId="11" xfId="53" applyNumberFormat="1" applyFont="1" applyBorder="1" applyAlignment="1">
      <alignment horizontal="center"/>
      <protection/>
    </xf>
    <xf numFmtId="49" fontId="2" fillId="0" borderId="0" xfId="53" applyNumberFormat="1" applyFont="1" applyAlignment="1">
      <alignment horizontal="right" vertical="top" wrapText="1"/>
      <protection/>
    </xf>
    <xf numFmtId="49" fontId="2" fillId="0" borderId="10" xfId="53" applyNumberFormat="1" applyFont="1" applyBorder="1" applyAlignment="1">
      <alignment horizontal="center" vertical="center" wrapText="1"/>
      <protection/>
    </xf>
    <xf numFmtId="49" fontId="20" fillId="0" borderId="18" xfId="53" applyNumberFormat="1" applyFont="1" applyBorder="1" applyAlignment="1">
      <alignment horizontal="center" vertical="center" wrapText="1"/>
      <protection/>
    </xf>
    <xf numFmtId="49" fontId="20" fillId="0" borderId="27" xfId="53" applyNumberFormat="1" applyFont="1" applyBorder="1" applyAlignment="1">
      <alignment horizontal="center" vertical="center" wrapText="1"/>
      <protection/>
    </xf>
    <xf numFmtId="49" fontId="20" fillId="0" borderId="28" xfId="53" applyNumberFormat="1" applyFont="1" applyBorder="1" applyAlignment="1">
      <alignment horizontal="center" vertical="center" wrapText="1"/>
      <protection/>
    </xf>
    <xf numFmtId="49" fontId="20" fillId="0" borderId="10" xfId="53" applyNumberFormat="1" applyFont="1" applyBorder="1" applyAlignment="1">
      <alignment horizontal="center" vertical="center" wrapText="1"/>
      <protection/>
    </xf>
    <xf numFmtId="49" fontId="1" fillId="0" borderId="18" xfId="53" applyNumberFormat="1" applyFont="1" applyBorder="1" applyAlignment="1">
      <alignment horizontal="center" vertical="center" wrapText="1"/>
      <protection/>
    </xf>
    <xf numFmtId="49" fontId="1" fillId="0" borderId="27" xfId="53" applyNumberFormat="1" applyFont="1" applyBorder="1" applyAlignment="1">
      <alignment horizontal="center" vertical="center" wrapText="1"/>
      <protection/>
    </xf>
    <xf numFmtId="49" fontId="1" fillId="0" borderId="28" xfId="53" applyNumberFormat="1" applyFont="1" applyBorder="1" applyAlignment="1">
      <alignment horizontal="center" vertical="center" wrapText="1"/>
      <protection/>
    </xf>
    <xf numFmtId="49" fontId="1" fillId="0" borderId="10" xfId="53" applyNumberFormat="1" applyFont="1" applyBorder="1" applyAlignment="1">
      <alignment horizontal="center" vertical="center" wrapText="1"/>
      <protection/>
    </xf>
    <xf numFmtId="3" fontId="0" fillId="0" borderId="10" xfId="53" applyNumberFormat="1" applyFont="1" applyBorder="1" applyAlignment="1">
      <alignment horizontal="center" vertical="center" wrapText="1"/>
      <protection/>
    </xf>
    <xf numFmtId="3" fontId="0" fillId="0" borderId="10" xfId="53" applyNumberFormat="1" applyFont="1" applyBorder="1" applyAlignment="1">
      <alignment horizontal="center" vertical="center"/>
      <protection/>
    </xf>
    <xf numFmtId="49" fontId="0" fillId="0" borderId="18" xfId="53" applyNumberFormat="1" applyFont="1" applyBorder="1" applyAlignment="1">
      <alignment horizontal="left" vertical="center" wrapText="1"/>
      <protection/>
    </xf>
    <xf numFmtId="49" fontId="0" fillId="0" borderId="27" xfId="53" applyNumberFormat="1" applyFont="1" applyBorder="1" applyAlignment="1">
      <alignment horizontal="left" vertical="center" wrapText="1"/>
      <protection/>
    </xf>
    <xf numFmtId="49" fontId="0" fillId="0" borderId="28" xfId="53" applyNumberFormat="1" applyFont="1" applyBorder="1" applyAlignment="1">
      <alignment horizontal="left" vertical="center" wrapText="1"/>
      <protection/>
    </xf>
    <xf numFmtId="49" fontId="0" fillId="0" borderId="18" xfId="53" applyNumberFormat="1" applyFont="1" applyBorder="1" applyAlignment="1">
      <alignment horizontal="left" vertical="center" wrapText="1" indent="2"/>
      <protection/>
    </xf>
    <xf numFmtId="49" fontId="0" fillId="0" borderId="27" xfId="53" applyNumberFormat="1" applyFont="1" applyBorder="1" applyAlignment="1">
      <alignment horizontal="left" vertical="center" wrapText="1" indent="2"/>
      <protection/>
    </xf>
    <xf numFmtId="49" fontId="0" fillId="0" borderId="28" xfId="53" applyNumberFormat="1" applyFont="1" applyBorder="1" applyAlignment="1">
      <alignment horizontal="left" vertical="center" wrapText="1" indent="2"/>
      <protection/>
    </xf>
    <xf numFmtId="3" fontId="0" fillId="33" borderId="10" xfId="53" applyNumberFormat="1" applyFont="1" applyFill="1" applyBorder="1" applyAlignment="1">
      <alignment horizontal="center" vertical="center" wrapText="1"/>
      <protection/>
    </xf>
    <xf numFmtId="3" fontId="0" fillId="33" borderId="10" xfId="53" applyNumberFormat="1" applyFont="1" applyFill="1" applyBorder="1" applyAlignment="1">
      <alignment horizontal="center" vertical="center"/>
      <protection/>
    </xf>
    <xf numFmtId="3" fontId="0" fillId="0" borderId="0" xfId="53" applyNumberFormat="1" applyFont="1" applyBorder="1" applyAlignment="1" quotePrefix="1">
      <alignment horizontal="center" vertical="center" wrapText="1"/>
      <protection/>
    </xf>
    <xf numFmtId="3" fontId="0" fillId="0" borderId="0" xfId="53" applyNumberFormat="1" applyBorder="1">
      <alignment/>
      <protection/>
    </xf>
    <xf numFmtId="3" fontId="0" fillId="0" borderId="0" xfId="53" applyNumberFormat="1" applyFont="1" applyBorder="1" applyAlignment="1">
      <alignment horizontal="center" vertical="center" wrapText="1"/>
      <protection/>
    </xf>
    <xf numFmtId="3" fontId="0" fillId="0" borderId="29" xfId="53" applyNumberFormat="1" applyFont="1" applyBorder="1" applyAlignment="1">
      <alignment horizontal="center" vertical="center" wrapText="1"/>
      <protection/>
    </xf>
    <xf numFmtId="3" fontId="0" fillId="0" borderId="29" xfId="53" applyNumberFormat="1" applyFont="1" applyBorder="1" applyAlignment="1">
      <alignment horizontal="center" vertical="center"/>
      <protection/>
    </xf>
    <xf numFmtId="49" fontId="0" fillId="0" borderId="30" xfId="53" applyNumberFormat="1" applyFont="1" applyFill="1" applyBorder="1" applyAlignment="1">
      <alignment horizontal="left" vertical="center" wrapText="1"/>
      <protection/>
    </xf>
    <xf numFmtId="49" fontId="0" fillId="0" borderId="27" xfId="53" applyNumberFormat="1" applyFont="1" applyFill="1" applyBorder="1" applyAlignment="1">
      <alignment horizontal="left" vertical="center" wrapText="1"/>
      <protection/>
    </xf>
    <xf numFmtId="0" fontId="0" fillId="33" borderId="14" xfId="53" applyNumberFormat="1" applyFont="1" applyFill="1" applyBorder="1" applyAlignment="1">
      <alignment horizontal="center" vertical="center" wrapText="1"/>
      <protection/>
    </xf>
    <xf numFmtId="0" fontId="0" fillId="33" borderId="22" xfId="53" applyNumberFormat="1" applyFont="1" applyFill="1" applyBorder="1" applyAlignment="1">
      <alignment horizontal="center" vertical="center" wrapText="1"/>
      <protection/>
    </xf>
    <xf numFmtId="0" fontId="0" fillId="33" borderId="15" xfId="53" applyNumberFormat="1" applyFont="1" applyFill="1" applyBorder="1" applyAlignment="1">
      <alignment horizontal="center" vertical="center" wrapText="1"/>
      <protection/>
    </xf>
    <xf numFmtId="0" fontId="0" fillId="0" borderId="14" xfId="53" applyNumberFormat="1" applyFont="1" applyFill="1" applyBorder="1" applyAlignment="1">
      <alignment horizontal="center" vertical="center" wrapText="1"/>
      <protection/>
    </xf>
    <xf numFmtId="0" fontId="0" fillId="0" borderId="22" xfId="53" applyNumberFormat="1" applyFont="1" applyFill="1" applyBorder="1" applyAlignment="1">
      <alignment horizontal="center" vertical="center" wrapText="1"/>
      <protection/>
    </xf>
    <xf numFmtId="0" fontId="0" fillId="0" borderId="15" xfId="53" applyNumberFormat="1" applyFont="1" applyFill="1" applyBorder="1" applyAlignment="1">
      <alignment horizontal="center" vertical="center" wrapText="1"/>
      <protection/>
    </xf>
    <xf numFmtId="49" fontId="0" fillId="0" borderId="18" xfId="53" applyNumberFormat="1" applyFont="1" applyFill="1" applyBorder="1" applyAlignment="1">
      <alignment horizontal="left" vertical="center" wrapText="1"/>
      <protection/>
    </xf>
    <xf numFmtId="49" fontId="0" fillId="0" borderId="28" xfId="53" applyNumberFormat="1" applyFont="1" applyFill="1" applyBorder="1" applyAlignment="1">
      <alignment horizontal="left" vertical="center" wrapText="1"/>
      <protection/>
    </xf>
    <xf numFmtId="3" fontId="0" fillId="0" borderId="31" xfId="53" applyNumberFormat="1" applyFont="1" applyFill="1" applyBorder="1" applyAlignment="1">
      <alignment horizontal="center" vertical="center" wrapText="1"/>
      <protection/>
    </xf>
    <xf numFmtId="3" fontId="0" fillId="0" borderId="31" xfId="53" applyNumberFormat="1" applyFont="1" applyFill="1" applyBorder="1" applyAlignment="1">
      <alignment horizontal="center" vertical="center"/>
      <protection/>
    </xf>
    <xf numFmtId="3" fontId="0" fillId="0" borderId="14" xfId="53" applyNumberFormat="1" applyFont="1" applyFill="1" applyBorder="1" applyAlignment="1">
      <alignment horizontal="center" vertical="center" wrapText="1"/>
      <protection/>
    </xf>
    <xf numFmtId="3" fontId="0" fillId="0" borderId="22" xfId="53" applyNumberFormat="1" applyFont="1" applyFill="1" applyBorder="1" applyAlignment="1">
      <alignment horizontal="center" vertical="center" wrapText="1"/>
      <protection/>
    </xf>
    <xf numFmtId="3" fontId="0" fillId="0" borderId="15" xfId="53" applyNumberFormat="1" applyFont="1" applyFill="1" applyBorder="1" applyAlignment="1">
      <alignment horizontal="center" vertical="center" wrapText="1"/>
      <protection/>
    </xf>
    <xf numFmtId="3" fontId="0" fillId="0" borderId="14" xfId="53" applyNumberFormat="1" applyFont="1" applyFill="1" applyBorder="1" applyAlignment="1">
      <alignment horizontal="center" vertical="center"/>
      <protection/>
    </xf>
    <xf numFmtId="3" fontId="0" fillId="0" borderId="22" xfId="53" applyNumberFormat="1" applyFont="1" applyFill="1" applyBorder="1" applyAlignment="1">
      <alignment horizontal="center" vertical="center"/>
      <protection/>
    </xf>
    <xf numFmtId="3" fontId="0" fillId="0" borderId="15" xfId="53" applyNumberFormat="1" applyFont="1" applyFill="1" applyBorder="1" applyAlignment="1">
      <alignment horizontal="center" vertical="center"/>
      <protection/>
    </xf>
    <xf numFmtId="49" fontId="1" fillId="0" borderId="18" xfId="53" applyNumberFormat="1" applyFont="1" applyBorder="1" applyAlignment="1">
      <alignment horizontal="left" vertical="center" wrapText="1"/>
      <protection/>
    </xf>
    <xf numFmtId="49" fontId="1" fillId="0" borderId="27" xfId="53" applyNumberFormat="1" applyFont="1" applyBorder="1" applyAlignment="1">
      <alignment horizontal="left" vertical="center" wrapText="1"/>
      <protection/>
    </xf>
    <xf numFmtId="49" fontId="1" fillId="0" borderId="28" xfId="53" applyNumberFormat="1" applyFont="1" applyBorder="1" applyAlignment="1">
      <alignment horizontal="left" vertical="center" wrapText="1"/>
      <protection/>
    </xf>
    <xf numFmtId="3" fontId="1" fillId="33" borderId="10" xfId="53" applyNumberFormat="1" applyFont="1" applyFill="1" applyBorder="1" applyAlignment="1">
      <alignment horizontal="center" vertical="center" wrapText="1"/>
      <protection/>
    </xf>
    <xf numFmtId="3" fontId="1" fillId="33" borderId="10" xfId="53" applyNumberFormat="1" applyFont="1" applyFill="1" applyBorder="1" applyAlignment="1">
      <alignment horizontal="center" vertical="center"/>
      <protection/>
    </xf>
    <xf numFmtId="3" fontId="0" fillId="0" borderId="22" xfId="53" applyNumberFormat="1" applyFont="1" applyBorder="1" applyAlignment="1">
      <alignment horizontal="center" vertical="center"/>
      <protection/>
    </xf>
    <xf numFmtId="3" fontId="1" fillId="0" borderId="10" xfId="53" applyNumberFormat="1" applyFont="1" applyBorder="1" applyAlignment="1">
      <alignment horizontal="center" vertical="center" wrapText="1"/>
      <protection/>
    </xf>
    <xf numFmtId="3" fontId="1" fillId="0" borderId="10" xfId="53" applyNumberFormat="1" applyFont="1" applyBorder="1" applyAlignment="1">
      <alignment horizontal="center" vertical="center"/>
      <protection/>
    </xf>
    <xf numFmtId="49" fontId="1" fillId="0" borderId="18" xfId="53" applyNumberFormat="1" applyFont="1" applyFill="1" applyBorder="1" applyAlignment="1">
      <alignment horizontal="center" vertical="center" wrapText="1"/>
      <protection/>
    </xf>
    <xf numFmtId="49" fontId="1" fillId="0" borderId="27" xfId="53" applyNumberFormat="1" applyFont="1" applyFill="1" applyBorder="1" applyAlignment="1">
      <alignment horizontal="center" vertical="center" wrapText="1"/>
      <protection/>
    </xf>
    <xf numFmtId="49" fontId="1" fillId="0" borderId="28" xfId="53" applyNumberFormat="1" applyFont="1" applyFill="1" applyBorder="1" applyAlignment="1">
      <alignment horizontal="center" vertical="center" wrapText="1"/>
      <protection/>
    </xf>
    <xf numFmtId="3" fontId="1" fillId="0" borderId="14" xfId="53" applyNumberFormat="1" applyFont="1" applyFill="1" applyBorder="1" applyAlignment="1">
      <alignment horizontal="center" vertical="center" wrapText="1"/>
      <protection/>
    </xf>
    <xf numFmtId="3" fontId="1" fillId="0" borderId="22" xfId="53" applyNumberFormat="1" applyFont="1" applyFill="1" applyBorder="1" applyAlignment="1">
      <alignment horizontal="center" vertical="center" wrapText="1"/>
      <protection/>
    </xf>
    <xf numFmtId="3" fontId="1" fillId="0" borderId="15" xfId="53" applyNumberFormat="1" applyFont="1" applyFill="1" applyBorder="1" applyAlignment="1">
      <alignment horizontal="center" vertical="center" wrapText="1"/>
      <protection/>
    </xf>
    <xf numFmtId="3" fontId="1" fillId="0" borderId="14" xfId="53" applyNumberFormat="1" applyFont="1" applyFill="1" applyBorder="1" applyAlignment="1">
      <alignment horizontal="center" vertical="center"/>
      <protection/>
    </xf>
    <xf numFmtId="3" fontId="1" fillId="0" borderId="22" xfId="53" applyNumberFormat="1" applyFont="1" applyFill="1" applyBorder="1" applyAlignment="1">
      <alignment horizontal="center" vertical="center"/>
      <protection/>
    </xf>
    <xf numFmtId="3" fontId="1" fillId="0" borderId="15" xfId="53" applyNumberFormat="1" applyFont="1" applyFill="1" applyBorder="1" applyAlignment="1">
      <alignment horizontal="center" vertical="center"/>
      <protection/>
    </xf>
    <xf numFmtId="3" fontId="20" fillId="0" borderId="10" xfId="53" applyNumberFormat="1" applyFont="1" applyBorder="1" applyAlignment="1">
      <alignment horizontal="center" vertical="center" wrapText="1"/>
      <protection/>
    </xf>
    <xf numFmtId="3" fontId="1" fillId="0" borderId="29" xfId="53" applyNumberFormat="1" applyFont="1" applyBorder="1" applyAlignment="1">
      <alignment horizontal="center" vertical="center" wrapText="1"/>
      <protection/>
    </xf>
    <xf numFmtId="3" fontId="1" fillId="0" borderId="29" xfId="53" applyNumberFormat="1" applyFont="1" applyBorder="1" applyAlignment="1">
      <alignment horizontal="center" vertical="center"/>
      <protection/>
    </xf>
    <xf numFmtId="3" fontId="0" fillId="0" borderId="11" xfId="53" applyNumberFormat="1" applyFont="1" applyBorder="1" applyAlignment="1" quotePrefix="1">
      <alignment horizontal="center" vertical="center" wrapText="1"/>
      <protection/>
    </xf>
    <xf numFmtId="3" fontId="0" fillId="0" borderId="11" xfId="53" applyNumberFormat="1" applyFont="1" applyBorder="1" applyAlignment="1">
      <alignment horizontal="center" vertical="center" wrapText="1"/>
      <protection/>
    </xf>
    <xf numFmtId="3" fontId="0" fillId="0" borderId="22" xfId="53" applyNumberFormat="1" applyFont="1" applyBorder="1" applyAlignment="1">
      <alignment horizontal="center" vertical="center" wrapText="1"/>
      <protection/>
    </xf>
    <xf numFmtId="49" fontId="0" fillId="0" borderId="18" xfId="53" applyNumberFormat="1" applyFont="1" applyFill="1" applyBorder="1" applyAlignment="1">
      <alignment horizontal="left" vertical="top" wrapText="1"/>
      <protection/>
    </xf>
    <xf numFmtId="49" fontId="0" fillId="0" borderId="27" xfId="53" applyNumberFormat="1" applyFont="1" applyFill="1" applyBorder="1" applyAlignment="1">
      <alignment horizontal="left" vertical="top" wrapText="1"/>
      <protection/>
    </xf>
    <xf numFmtId="49" fontId="0" fillId="0" borderId="28" xfId="53" applyNumberFormat="1" applyFont="1" applyFill="1" applyBorder="1" applyAlignment="1">
      <alignment horizontal="left" vertical="top" wrapText="1"/>
      <protection/>
    </xf>
    <xf numFmtId="49" fontId="2" fillId="0" borderId="18" xfId="53" applyNumberFormat="1" applyFont="1" applyFill="1" applyBorder="1" applyAlignment="1">
      <alignment horizontal="left" vertical="top" wrapText="1"/>
      <protection/>
    </xf>
    <xf numFmtId="49" fontId="2" fillId="0" borderId="27" xfId="53" applyNumberFormat="1" applyFont="1" applyFill="1" applyBorder="1" applyAlignment="1">
      <alignment horizontal="left" vertical="top" wrapText="1"/>
      <protection/>
    </xf>
    <xf numFmtId="49" fontId="2" fillId="0" borderId="28" xfId="53" applyNumberFormat="1" applyFont="1" applyFill="1" applyBorder="1" applyAlignment="1">
      <alignment horizontal="left" vertical="top" wrapText="1"/>
      <protection/>
    </xf>
    <xf numFmtId="49" fontId="1" fillId="0" borderId="0" xfId="53" applyNumberFormat="1" applyFont="1" applyAlignment="1">
      <alignment horizontal="left" indent="3"/>
      <protection/>
    </xf>
    <xf numFmtId="49" fontId="0" fillId="0" borderId="11" xfId="53" applyNumberFormat="1" applyFont="1" applyBorder="1" applyAlignment="1">
      <alignment horizontal="center"/>
      <protection/>
    </xf>
    <xf numFmtId="49" fontId="0" fillId="0" borderId="11" xfId="53" applyNumberFormat="1" applyFont="1" applyBorder="1" applyAlignment="1">
      <alignment horizontal="left"/>
      <protection/>
    </xf>
    <xf numFmtId="49" fontId="0" fillId="0" borderId="0" xfId="53" applyNumberFormat="1" applyFont="1" applyAlignment="1">
      <alignment vertical="center" wrapText="1"/>
      <protection/>
    </xf>
    <xf numFmtId="49" fontId="0" fillId="0" borderId="11" xfId="0" applyNumberFormat="1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49" fontId="0" fillId="0" borderId="11" xfId="53" applyNumberFormat="1" applyBorder="1" applyAlignment="1">
      <alignment horizontal="left" vertical="center" wrapText="1"/>
      <protection/>
    </xf>
    <xf numFmtId="49" fontId="0" fillId="0" borderId="0" xfId="53" applyNumberFormat="1" applyFont="1" applyAlignment="1" quotePrefix="1">
      <alignment horizontal="left" vertical="center" wrapText="1"/>
      <protection/>
    </xf>
    <xf numFmtId="49" fontId="0" fillId="0" borderId="22" xfId="53" applyNumberFormat="1" applyFont="1" applyBorder="1" applyAlignment="1">
      <alignment horizontal="left" vertical="center" wrapText="1"/>
      <protection/>
    </xf>
    <xf numFmtId="49" fontId="0" fillId="0" borderId="14" xfId="53" applyNumberFormat="1" applyBorder="1" applyAlignment="1">
      <alignment horizontal="center" vertical="center"/>
      <protection/>
    </xf>
    <xf numFmtId="49" fontId="0" fillId="0" borderId="15" xfId="53" applyNumberFormat="1" applyFont="1" applyBorder="1" applyAlignment="1">
      <alignment horizontal="center" vertical="center"/>
      <protection/>
    </xf>
    <xf numFmtId="49" fontId="0" fillId="0" borderId="10" xfId="53" applyNumberFormat="1" applyFill="1" applyBorder="1" applyAlignment="1" applyProtection="1">
      <alignment horizontal="center" vertical="center"/>
      <protection hidden="1"/>
    </xf>
    <xf numFmtId="49" fontId="0" fillId="0" borderId="10" xfId="53" applyNumberFormat="1" applyFont="1" applyFill="1" applyBorder="1" applyAlignment="1" applyProtection="1">
      <alignment horizontal="center" vertical="center"/>
      <protection hidden="1"/>
    </xf>
    <xf numFmtId="49" fontId="0" fillId="0" borderId="0" xfId="53" applyNumberFormat="1" applyFont="1" applyAlignment="1">
      <alignment horizontal="left" vertical="center" wrapText="1"/>
      <protection/>
    </xf>
    <xf numFmtId="49" fontId="3" fillId="0" borderId="0" xfId="53" applyNumberFormat="1" applyFont="1" applyAlignment="1">
      <alignment horizontal="center"/>
      <protection/>
    </xf>
    <xf numFmtId="49" fontId="3" fillId="0" borderId="11" xfId="53" applyNumberFormat="1" applyFont="1" applyBorder="1" applyAlignment="1">
      <alignment horizontal="center"/>
      <protection/>
    </xf>
    <xf numFmtId="49" fontId="0" fillId="0" borderId="0" xfId="53" applyNumberFormat="1" applyFont="1" applyAlignment="1">
      <alignment horizontal="left" vertical="center"/>
      <protection/>
    </xf>
    <xf numFmtId="49" fontId="0" fillId="0" borderId="0" xfId="53" applyNumberFormat="1" applyFont="1" applyBorder="1" applyAlignment="1">
      <alignment vertical="center" wrapText="1"/>
      <protection/>
    </xf>
    <xf numFmtId="49" fontId="0" fillId="0" borderId="0" xfId="53" applyNumberFormat="1" applyFont="1" applyAlignment="1">
      <alignment horizontal="center" vertical="center" wrapText="1"/>
      <protection/>
    </xf>
    <xf numFmtId="0" fontId="11" fillId="0" borderId="11" xfId="53" applyFont="1" applyBorder="1" applyAlignment="1">
      <alignment horizontal="center" vertical="center"/>
      <protection/>
    </xf>
    <xf numFmtId="0" fontId="1" fillId="0" borderId="10" xfId="53" applyFont="1" applyBorder="1" applyAlignment="1">
      <alignment horizontal="center" vertical="center" wrapText="1"/>
      <protection/>
    </xf>
    <xf numFmtId="49" fontId="0" fillId="0" borderId="10" xfId="53" applyNumberFormat="1" applyFont="1" applyBorder="1" applyAlignment="1">
      <alignment horizontal="left" vertical="center" wrapText="1"/>
      <protection/>
    </xf>
    <xf numFmtId="3" fontId="0" fillId="0" borderId="10" xfId="53" applyNumberFormat="1" applyFont="1" applyBorder="1" applyAlignment="1">
      <alignment horizontal="center"/>
      <protection/>
    </xf>
    <xf numFmtId="49" fontId="1" fillId="0" borderId="10" xfId="53" applyNumberFormat="1" applyFont="1" applyBorder="1" applyAlignment="1">
      <alignment horizontal="left" vertical="center" wrapText="1"/>
      <protection/>
    </xf>
    <xf numFmtId="49" fontId="0" fillId="0" borderId="10" xfId="53" applyNumberFormat="1" applyFont="1" applyBorder="1" applyAlignment="1">
      <alignment horizontal="left" vertical="center" wrapText="1" indent="2"/>
      <protection/>
    </xf>
    <xf numFmtId="3" fontId="0" fillId="33" borderId="10" xfId="53" applyNumberFormat="1" applyFont="1" applyFill="1" applyBorder="1" applyAlignment="1" quotePrefix="1">
      <alignment horizontal="center"/>
      <protection/>
    </xf>
    <xf numFmtId="3" fontId="0" fillId="33" borderId="10" xfId="53" applyNumberFormat="1" applyFont="1" applyFill="1" applyBorder="1" applyAlignment="1">
      <alignment horizontal="center"/>
      <protection/>
    </xf>
    <xf numFmtId="3" fontId="0" fillId="33" borderId="22" xfId="53" applyNumberFormat="1" applyFont="1" applyFill="1" applyBorder="1" applyAlignment="1">
      <alignment horizontal="center" vertical="center" wrapText="1"/>
      <protection/>
    </xf>
    <xf numFmtId="49" fontId="0" fillId="0" borderId="14" xfId="53" applyNumberFormat="1" applyFont="1" applyFill="1" applyBorder="1" applyAlignment="1">
      <alignment horizontal="left" vertical="center" wrapText="1"/>
      <protection/>
    </xf>
    <xf numFmtId="49" fontId="0" fillId="0" borderId="22" xfId="53" applyNumberFormat="1" applyFont="1" applyFill="1" applyBorder="1" applyAlignment="1">
      <alignment horizontal="left" vertical="center" wrapText="1"/>
      <protection/>
    </xf>
    <xf numFmtId="49" fontId="0" fillId="0" borderId="15" xfId="53" applyNumberFormat="1" applyFont="1" applyFill="1" applyBorder="1" applyAlignment="1">
      <alignment horizontal="left" vertical="center" wrapText="1"/>
      <protection/>
    </xf>
    <xf numFmtId="3" fontId="0" fillId="0" borderId="14" xfId="53" applyNumberFormat="1" applyFont="1" applyFill="1" applyBorder="1" applyAlignment="1">
      <alignment horizontal="center"/>
      <protection/>
    </xf>
    <xf numFmtId="3" fontId="0" fillId="0" borderId="22" xfId="53" applyNumberFormat="1" applyFont="1" applyFill="1" applyBorder="1" applyAlignment="1">
      <alignment horizontal="center"/>
      <protection/>
    </xf>
    <xf numFmtId="3" fontId="0" fillId="0" borderId="15" xfId="53" applyNumberFormat="1" applyFont="1" applyFill="1" applyBorder="1" applyAlignment="1">
      <alignment horizontal="center"/>
      <protection/>
    </xf>
    <xf numFmtId="49" fontId="0" fillId="0" borderId="10" xfId="53" applyNumberFormat="1" applyFont="1" applyFill="1" applyBorder="1" applyAlignment="1">
      <alignment horizontal="left" vertical="center" wrapText="1"/>
      <protection/>
    </xf>
    <xf numFmtId="49" fontId="0" fillId="0" borderId="10" xfId="53" applyNumberFormat="1" applyFont="1" applyFill="1" applyBorder="1" applyAlignment="1">
      <alignment horizontal="center" vertical="center" wrapText="1"/>
      <protection/>
    </xf>
    <xf numFmtId="3" fontId="0" fillId="0" borderId="0" xfId="53" applyNumberFormat="1" applyFont="1" applyFill="1" applyBorder="1" applyAlignment="1">
      <alignment horizontal="center" vertical="center" wrapText="1"/>
      <protection/>
    </xf>
    <xf numFmtId="49" fontId="0" fillId="0" borderId="14" xfId="53" applyNumberFormat="1" applyFont="1" applyBorder="1" applyAlignment="1">
      <alignment horizontal="left" wrapText="1"/>
      <protection/>
    </xf>
    <xf numFmtId="49" fontId="0" fillId="0" borderId="22" xfId="53" applyNumberFormat="1" applyFont="1" applyBorder="1" applyAlignment="1">
      <alignment horizontal="left" wrapText="1"/>
      <protection/>
    </xf>
    <xf numFmtId="49" fontId="0" fillId="0" borderId="15" xfId="53" applyNumberFormat="1" applyFont="1" applyBorder="1" applyAlignment="1">
      <alignment horizontal="left" wrapText="1"/>
      <protection/>
    </xf>
    <xf numFmtId="49" fontId="0" fillId="0" borderId="14" xfId="53" applyNumberFormat="1" applyFont="1" applyFill="1" applyBorder="1" applyAlignment="1">
      <alignment horizontal="center" vertical="center" wrapText="1"/>
      <protection/>
    </xf>
    <xf numFmtId="49" fontId="0" fillId="0" borderId="22" xfId="53" applyNumberFormat="1" applyFont="1" applyFill="1" applyBorder="1" applyAlignment="1">
      <alignment horizontal="center" vertical="center" wrapText="1"/>
      <protection/>
    </xf>
    <xf numFmtId="49" fontId="0" fillId="0" borderId="15" xfId="53" applyNumberFormat="1" applyFont="1" applyFill="1" applyBorder="1" applyAlignment="1">
      <alignment horizontal="center" vertical="center" wrapText="1"/>
      <protection/>
    </xf>
    <xf numFmtId="0" fontId="0" fillId="0" borderId="16" xfId="53" applyFont="1" applyFill="1" applyBorder="1" applyAlignment="1">
      <alignment wrapText="1"/>
      <protection/>
    </xf>
    <xf numFmtId="0" fontId="0" fillId="0" borderId="16" xfId="53" applyFont="1" applyFill="1" applyBorder="1">
      <alignment/>
      <protection/>
    </xf>
    <xf numFmtId="49" fontId="0" fillId="0" borderId="10" xfId="53" applyNumberFormat="1" applyFont="1" applyBorder="1" applyAlignment="1">
      <alignment vertical="center" wrapText="1"/>
      <protection/>
    </xf>
    <xf numFmtId="0" fontId="0" fillId="0" borderId="0" xfId="53" applyFont="1">
      <alignment/>
      <protection/>
    </xf>
    <xf numFmtId="0" fontId="0" fillId="0" borderId="16" xfId="53" applyFont="1" applyBorder="1" applyAlignment="1">
      <alignment horizontal="center"/>
      <protection/>
    </xf>
    <xf numFmtId="49" fontId="0" fillId="0" borderId="16" xfId="53" applyNumberFormat="1" applyFont="1" applyBorder="1" applyAlignment="1">
      <alignment horizontal="center"/>
      <protection/>
    </xf>
    <xf numFmtId="49" fontId="0" fillId="0" borderId="10" xfId="53" applyNumberFormat="1" applyFont="1" applyBorder="1" applyAlignment="1">
      <alignment wrapText="1"/>
      <protection/>
    </xf>
    <xf numFmtId="184" fontId="0" fillId="0" borderId="22" xfId="53" applyNumberFormat="1" applyFont="1" applyBorder="1" applyAlignment="1">
      <alignment horizontal="center"/>
      <protection/>
    </xf>
    <xf numFmtId="49" fontId="1" fillId="0" borderId="10" xfId="53" applyNumberFormat="1" applyFont="1" applyBorder="1" applyAlignment="1">
      <alignment horizontal="center" wrapText="1"/>
      <protection/>
    </xf>
    <xf numFmtId="0" fontId="1" fillId="0" borderId="10" xfId="53" applyFont="1" applyBorder="1" applyAlignment="1">
      <alignment horizontal="center" wrapText="1"/>
      <protection/>
    </xf>
    <xf numFmtId="3" fontId="0" fillId="0" borderId="10" xfId="53" applyNumberFormat="1" applyFont="1" applyBorder="1" applyAlignment="1">
      <alignment horizontal="center" wrapText="1"/>
      <protection/>
    </xf>
    <xf numFmtId="3" fontId="0" fillId="0" borderId="29" xfId="53" applyNumberFormat="1" applyFont="1" applyBorder="1" applyAlignment="1">
      <alignment horizontal="center" wrapText="1"/>
      <protection/>
    </xf>
    <xf numFmtId="3" fontId="0" fillId="0" borderId="29" xfId="53" applyNumberFormat="1" applyFont="1" applyBorder="1" applyAlignment="1">
      <alignment horizontal="center"/>
      <protection/>
    </xf>
    <xf numFmtId="184" fontId="0" fillId="0" borderId="16" xfId="53" applyNumberFormat="1" applyFont="1" applyBorder="1" applyAlignment="1">
      <alignment horizontal="center"/>
      <protection/>
    </xf>
    <xf numFmtId="185" fontId="0" fillId="0" borderId="31" xfId="53" applyNumberFormat="1" applyFont="1" applyBorder="1" applyAlignment="1">
      <alignment horizontal="center"/>
      <protection/>
    </xf>
    <xf numFmtId="3" fontId="0" fillId="0" borderId="0" xfId="53" applyNumberFormat="1" applyFont="1" applyAlignment="1">
      <alignment horizontal="center"/>
      <protection/>
    </xf>
    <xf numFmtId="185" fontId="0" fillId="0" borderId="31" xfId="53" applyNumberFormat="1" applyFont="1" applyBorder="1" applyAlignment="1">
      <alignment horizontal="center" wrapText="1"/>
      <protection/>
    </xf>
    <xf numFmtId="49" fontId="12" fillId="0" borderId="0" xfId="52" applyNumberFormat="1" applyFont="1" applyAlignment="1">
      <alignment horizontal="left"/>
      <protection/>
    </xf>
    <xf numFmtId="49" fontId="0" fillId="0" borderId="11" xfId="52" applyNumberFormat="1" applyFont="1" applyBorder="1" applyAlignment="1">
      <alignment horizontal="center"/>
      <protection/>
    </xf>
    <xf numFmtId="49" fontId="0" fillId="0" borderId="11" xfId="52" applyNumberFormat="1" applyFont="1" applyBorder="1" applyAlignment="1">
      <alignment horizontal="left"/>
      <protection/>
    </xf>
    <xf numFmtId="49" fontId="16" fillId="0" borderId="10" xfId="52" applyNumberFormat="1" applyFont="1" applyBorder="1" applyAlignment="1">
      <alignment horizontal="justify" wrapText="1"/>
      <protection/>
    </xf>
    <xf numFmtId="49" fontId="16" fillId="0" borderId="14" xfId="52" applyNumberFormat="1" applyFont="1" applyBorder="1" applyAlignment="1">
      <alignment horizontal="center" wrapText="1"/>
      <protection/>
    </xf>
    <xf numFmtId="49" fontId="16" fillId="0" borderId="22" xfId="52" applyNumberFormat="1" applyFont="1" applyBorder="1" applyAlignment="1">
      <alignment horizontal="center" wrapText="1"/>
      <protection/>
    </xf>
    <xf numFmtId="49" fontId="16" fillId="0" borderId="15" xfId="52" applyNumberFormat="1" applyFont="1" applyBorder="1" applyAlignment="1">
      <alignment horizontal="center" wrapText="1"/>
      <protection/>
    </xf>
    <xf numFmtId="3" fontId="16" fillId="33" borderId="10" xfId="52" applyNumberFormat="1" applyFont="1" applyFill="1" applyBorder="1" applyAlignment="1">
      <alignment horizontal="center" wrapText="1"/>
      <protection/>
    </xf>
    <xf numFmtId="3" fontId="16" fillId="0" borderId="22" xfId="52" applyNumberFormat="1" applyFont="1" applyBorder="1" applyAlignment="1">
      <alignment horizontal="center" wrapText="1"/>
      <protection/>
    </xf>
    <xf numFmtId="3" fontId="16" fillId="0" borderId="10" xfId="52" applyNumberFormat="1" applyFont="1" applyBorder="1" applyAlignment="1">
      <alignment horizontal="center" wrapText="1"/>
      <protection/>
    </xf>
    <xf numFmtId="3" fontId="16" fillId="33" borderId="22" xfId="52" applyNumberFormat="1" applyFont="1" applyFill="1" applyBorder="1" applyAlignment="1">
      <alignment horizontal="center" wrapText="1"/>
      <protection/>
    </xf>
    <xf numFmtId="49" fontId="18" fillId="0" borderId="10" xfId="52" applyNumberFormat="1" applyFont="1" applyBorder="1" applyAlignment="1">
      <alignment horizontal="justify" wrapText="1"/>
      <protection/>
    </xf>
    <xf numFmtId="49" fontId="18" fillId="0" borderId="14" xfId="52" applyNumberFormat="1" applyFont="1" applyBorder="1" applyAlignment="1">
      <alignment horizontal="center" wrapText="1"/>
      <protection/>
    </xf>
    <xf numFmtId="49" fontId="18" fillId="0" borderId="22" xfId="52" applyNumberFormat="1" applyFont="1" applyBorder="1" applyAlignment="1">
      <alignment horizontal="center" wrapText="1"/>
      <protection/>
    </xf>
    <xf numFmtId="49" fontId="18" fillId="0" borderId="15" xfId="52" applyNumberFormat="1" applyFont="1" applyBorder="1" applyAlignment="1">
      <alignment horizontal="center" wrapText="1"/>
      <protection/>
    </xf>
    <xf numFmtId="0" fontId="18" fillId="0" borderId="10" xfId="52" applyNumberFormat="1" applyFont="1" applyBorder="1" applyAlignment="1">
      <alignment horizontal="center" wrapText="1"/>
      <protection/>
    </xf>
    <xf numFmtId="3" fontId="16" fillId="0" borderId="11" xfId="52" applyNumberFormat="1" applyFont="1" applyBorder="1" applyAlignment="1">
      <alignment horizontal="center" wrapText="1"/>
      <protection/>
    </xf>
    <xf numFmtId="0" fontId="16" fillId="0" borderId="10" xfId="52" applyNumberFormat="1" applyFont="1" applyBorder="1" applyAlignment="1">
      <alignment horizontal="center" wrapText="1"/>
      <protection/>
    </xf>
    <xf numFmtId="49" fontId="16" fillId="0" borderId="31" xfId="52" applyNumberFormat="1" applyFont="1" applyBorder="1" applyAlignment="1">
      <alignment horizontal="justify" wrapText="1"/>
      <protection/>
    </xf>
    <xf numFmtId="3" fontId="16" fillId="0" borderId="31" xfId="52" applyNumberFormat="1" applyFont="1" applyBorder="1" applyAlignment="1">
      <alignment horizontal="center" wrapText="1"/>
      <protection/>
    </xf>
    <xf numFmtId="3" fontId="16" fillId="0" borderId="15" xfId="52" applyNumberFormat="1" applyFont="1" applyBorder="1" applyAlignment="1">
      <alignment horizontal="center" wrapText="1"/>
      <protection/>
    </xf>
    <xf numFmtId="49" fontId="16" fillId="0" borderId="14" xfId="52" applyNumberFormat="1" applyFont="1" applyBorder="1" applyAlignment="1">
      <alignment horizontal="justify" wrapText="1"/>
      <protection/>
    </xf>
    <xf numFmtId="49" fontId="18" fillId="0" borderId="31" xfId="52" applyNumberFormat="1" applyFont="1" applyBorder="1" applyAlignment="1">
      <alignment horizontal="justify" wrapText="1"/>
      <protection/>
    </xf>
    <xf numFmtId="49" fontId="18" fillId="0" borderId="12" xfId="52" applyNumberFormat="1" applyFont="1" applyBorder="1" applyAlignment="1">
      <alignment horizontal="justify" wrapText="1"/>
      <protection/>
    </xf>
    <xf numFmtId="49" fontId="18" fillId="0" borderId="12" xfId="52" applyNumberFormat="1" applyFont="1" applyBorder="1" applyAlignment="1">
      <alignment horizontal="center" wrapText="1"/>
      <protection/>
    </xf>
    <xf numFmtId="49" fontId="18" fillId="0" borderId="11" xfId="52" applyNumberFormat="1" applyFont="1" applyBorder="1" applyAlignment="1">
      <alignment horizontal="center" wrapText="1"/>
      <protection/>
    </xf>
    <xf numFmtId="49" fontId="18" fillId="0" borderId="13" xfId="52" applyNumberFormat="1" applyFont="1" applyBorder="1" applyAlignment="1">
      <alignment horizontal="center" wrapText="1"/>
      <protection/>
    </xf>
    <xf numFmtId="0" fontId="18" fillId="0" borderId="13" xfId="52" applyNumberFormat="1" applyFont="1" applyBorder="1" applyAlignment="1">
      <alignment horizontal="center" wrapText="1"/>
      <protection/>
    </xf>
    <xf numFmtId="0" fontId="18" fillId="0" borderId="31" xfId="52" applyNumberFormat="1" applyFont="1" applyBorder="1" applyAlignment="1">
      <alignment horizontal="center" wrapText="1"/>
      <protection/>
    </xf>
    <xf numFmtId="49" fontId="17" fillId="0" borderId="32" xfId="52" applyNumberFormat="1" applyFont="1" applyFill="1" applyBorder="1" applyAlignment="1">
      <alignment horizontal="center" vertical="center" wrapText="1"/>
      <protection/>
    </xf>
    <xf numFmtId="49" fontId="17" fillId="0" borderId="33" xfId="52" applyNumberFormat="1" applyFont="1" applyFill="1" applyBorder="1" applyAlignment="1">
      <alignment horizontal="center" vertical="center" wrapText="1"/>
      <protection/>
    </xf>
    <xf numFmtId="49" fontId="17" fillId="0" borderId="34" xfId="52" applyNumberFormat="1" applyFont="1" applyFill="1" applyBorder="1" applyAlignment="1">
      <alignment horizontal="center" vertical="center" wrapText="1"/>
      <protection/>
    </xf>
    <xf numFmtId="49" fontId="16" fillId="0" borderId="10" xfId="52" applyNumberFormat="1" applyFont="1" applyBorder="1" applyAlignment="1">
      <alignment wrapText="1"/>
      <protection/>
    </xf>
    <xf numFmtId="49" fontId="16" fillId="0" borderId="12" xfId="52" applyNumberFormat="1" applyFont="1" applyBorder="1" applyAlignment="1">
      <alignment horizontal="center" wrapText="1"/>
      <protection/>
    </xf>
    <xf numFmtId="49" fontId="16" fillId="0" borderId="11" xfId="52" applyNumberFormat="1" applyFont="1" applyBorder="1" applyAlignment="1">
      <alignment horizontal="center" wrapText="1"/>
      <protection/>
    </xf>
    <xf numFmtId="49" fontId="16" fillId="0" borderId="13" xfId="52" applyNumberFormat="1" applyFont="1" applyBorder="1" applyAlignment="1">
      <alignment horizontal="center" wrapText="1"/>
      <protection/>
    </xf>
    <xf numFmtId="49" fontId="18" fillId="0" borderId="29" xfId="52" applyNumberFormat="1" applyFont="1" applyBorder="1" applyAlignment="1">
      <alignment horizontal="center" wrapText="1"/>
      <protection/>
    </xf>
    <xf numFmtId="49" fontId="16" fillId="0" borderId="25" xfId="52" applyNumberFormat="1" applyFont="1" applyBorder="1" applyAlignment="1">
      <alignment horizontal="center" wrapText="1"/>
      <protection/>
    </xf>
    <xf numFmtId="49" fontId="16" fillId="0" borderId="16" xfId="52" applyNumberFormat="1" applyFont="1" applyBorder="1" applyAlignment="1">
      <alignment horizontal="center" wrapText="1"/>
      <protection/>
    </xf>
    <xf numFmtId="49" fontId="16" fillId="0" borderId="26" xfId="52" applyNumberFormat="1" applyFont="1" applyBorder="1" applyAlignment="1">
      <alignment horizontal="center" wrapText="1"/>
      <protection/>
    </xf>
    <xf numFmtId="0" fontId="16" fillId="0" borderId="29" xfId="52" applyNumberFormat="1" applyFont="1" applyBorder="1" applyAlignment="1">
      <alignment horizontal="center" wrapText="1"/>
      <protection/>
    </xf>
    <xf numFmtId="49" fontId="16" fillId="0" borderId="31" xfId="52" applyNumberFormat="1" applyFont="1" applyBorder="1" applyAlignment="1">
      <alignment wrapText="1"/>
      <protection/>
    </xf>
    <xf numFmtId="49" fontId="18" fillId="0" borderId="31" xfId="52" applyNumberFormat="1" applyFont="1" applyBorder="1" applyAlignment="1">
      <alignment horizontal="center" wrapText="1"/>
      <protection/>
    </xf>
    <xf numFmtId="0" fontId="16" fillId="0" borderId="31" xfId="52" applyNumberFormat="1" applyFont="1" applyBorder="1" applyAlignment="1">
      <alignment horizontal="center" wrapText="1"/>
      <protection/>
    </xf>
    <xf numFmtId="49" fontId="18" fillId="0" borderId="35" xfId="52" applyNumberFormat="1" applyFont="1" applyBorder="1" applyAlignment="1">
      <alignment horizontal="justify" wrapText="1"/>
      <protection/>
    </xf>
    <xf numFmtId="49" fontId="18" fillId="0" borderId="36" xfId="52" applyNumberFormat="1" applyFont="1" applyBorder="1" applyAlignment="1">
      <alignment horizontal="center" wrapText="1"/>
      <protection/>
    </xf>
    <xf numFmtId="49" fontId="18" fillId="0" borderId="37" xfId="52" applyNumberFormat="1" applyFont="1" applyBorder="1" applyAlignment="1">
      <alignment horizontal="center" wrapText="1"/>
      <protection/>
    </xf>
    <xf numFmtId="49" fontId="18" fillId="0" borderId="38" xfId="52" applyNumberFormat="1" applyFont="1" applyBorder="1" applyAlignment="1">
      <alignment horizontal="center" wrapText="1"/>
      <protection/>
    </xf>
    <xf numFmtId="0" fontId="18" fillId="0" borderId="35" xfId="52" applyNumberFormat="1" applyFont="1" applyBorder="1" applyAlignment="1">
      <alignment horizontal="center" wrapText="1"/>
      <protection/>
    </xf>
    <xf numFmtId="49" fontId="16" fillId="0" borderId="29" xfId="52" applyNumberFormat="1" applyFont="1" applyBorder="1" applyAlignment="1">
      <alignment horizontal="center" vertical="center" wrapText="1"/>
      <protection/>
    </xf>
    <xf numFmtId="49" fontId="16" fillId="0" borderId="25" xfId="52" applyNumberFormat="1" applyFont="1" applyBorder="1" applyAlignment="1">
      <alignment horizontal="center" vertical="center" wrapText="1"/>
      <protection/>
    </xf>
    <xf numFmtId="49" fontId="16" fillId="0" borderId="16" xfId="52" applyNumberFormat="1" applyFont="1" applyBorder="1" applyAlignment="1">
      <alignment horizontal="center" vertical="center" wrapText="1"/>
      <protection/>
    </xf>
    <xf numFmtId="49" fontId="16" fillId="0" borderId="26" xfId="52" applyNumberFormat="1" applyFont="1" applyBorder="1" applyAlignment="1">
      <alignment horizontal="center" vertical="center" wrapText="1"/>
      <protection/>
    </xf>
    <xf numFmtId="49" fontId="0" fillId="0" borderId="14" xfId="52" applyNumberFormat="1" applyFont="1" applyBorder="1" applyAlignment="1">
      <alignment horizontal="center" vertical="center" wrapText="1"/>
      <protection/>
    </xf>
    <xf numFmtId="49" fontId="4" fillId="0" borderId="22" xfId="52" applyNumberFormat="1" applyFont="1" applyBorder="1" applyAlignment="1">
      <alignment horizontal="center" vertical="center"/>
      <protection/>
    </xf>
    <xf numFmtId="49" fontId="4" fillId="0" borderId="15" xfId="52" applyNumberFormat="1" applyFont="1" applyBorder="1" applyAlignment="1">
      <alignment horizontal="center" vertical="center"/>
      <protection/>
    </xf>
    <xf numFmtId="49" fontId="3" fillId="0" borderId="0" xfId="52" applyNumberFormat="1" applyFont="1" applyAlignment="1">
      <alignment horizontal="center" wrapText="1"/>
      <protection/>
    </xf>
    <xf numFmtId="49" fontId="13" fillId="0" borderId="0" xfId="52" applyNumberFormat="1" applyFont="1" applyAlignment="1">
      <alignment horizontal="right"/>
      <protection/>
    </xf>
    <xf numFmtId="49" fontId="0" fillId="0" borderId="0" xfId="52" applyNumberFormat="1" applyFont="1" applyAlignment="1">
      <alignment horizontal="center"/>
      <protection/>
    </xf>
    <xf numFmtId="49" fontId="0" fillId="0" borderId="17" xfId="52" applyNumberFormat="1" applyFont="1" applyBorder="1" applyAlignment="1">
      <alignment horizontal="center"/>
      <protection/>
    </xf>
    <xf numFmtId="49" fontId="0" fillId="0" borderId="14" xfId="52" applyNumberFormat="1" applyFont="1" applyBorder="1" applyAlignment="1">
      <alignment horizontal="center"/>
      <protection/>
    </xf>
    <xf numFmtId="49" fontId="0" fillId="0" borderId="22" xfId="52" applyNumberFormat="1" applyFont="1" applyBorder="1" applyAlignment="1">
      <alignment horizontal="center"/>
      <protection/>
    </xf>
    <xf numFmtId="49" fontId="0" fillId="0" borderId="15" xfId="52" applyNumberFormat="1" applyFont="1" applyBorder="1" applyAlignment="1">
      <alignment horizontal="center"/>
      <protection/>
    </xf>
    <xf numFmtId="49" fontId="0" fillId="0" borderId="0" xfId="52" applyNumberFormat="1" applyFont="1" applyAlignment="1">
      <alignment horizontal="left"/>
      <protection/>
    </xf>
    <xf numFmtId="49" fontId="0" fillId="0" borderId="22" xfId="52" applyNumberFormat="1" applyFont="1" applyBorder="1" applyAlignment="1">
      <alignment horizontal="center" vertical="center" wrapText="1"/>
      <protection/>
    </xf>
    <xf numFmtId="49" fontId="0" fillId="0" borderId="15" xfId="52" applyNumberFormat="1" applyFont="1" applyBorder="1" applyAlignment="1">
      <alignment horizontal="center" vertical="center" wrapText="1"/>
      <protection/>
    </xf>
    <xf numFmtId="49" fontId="0" fillId="0" borderId="0" xfId="52" applyNumberFormat="1" applyFont="1" applyAlignment="1">
      <alignment wrapText="1"/>
      <protection/>
    </xf>
    <xf numFmtId="49" fontId="4" fillId="0" borderId="0" xfId="52" applyNumberFormat="1" applyAlignment="1">
      <alignment/>
      <protection/>
    </xf>
    <xf numFmtId="49" fontId="4" fillId="0" borderId="17" xfId="52" applyNumberFormat="1" applyBorder="1" applyAlignment="1">
      <alignment/>
      <protection/>
    </xf>
    <xf numFmtId="3" fontId="0" fillId="0" borderId="14" xfId="52" applyNumberFormat="1" applyFont="1" applyBorder="1" applyAlignment="1">
      <alignment horizontal="center" vertical="top" wrapText="1"/>
      <protection/>
    </xf>
    <xf numFmtId="3" fontId="4" fillId="0" borderId="22" xfId="52" applyNumberFormat="1" applyFont="1" applyBorder="1" applyAlignment="1">
      <alignment horizontal="center"/>
      <protection/>
    </xf>
    <xf numFmtId="3" fontId="4" fillId="0" borderId="15" xfId="52" applyNumberFormat="1" applyFont="1" applyBorder="1" applyAlignment="1">
      <alignment horizontal="center"/>
      <protection/>
    </xf>
    <xf numFmtId="49" fontId="0" fillId="0" borderId="11" xfId="52" applyNumberFormat="1" applyFont="1" applyBorder="1" applyAlignment="1">
      <alignment horizontal="left" wrapText="1"/>
      <protection/>
    </xf>
    <xf numFmtId="49" fontId="0" fillId="0" borderId="0" xfId="52" applyNumberFormat="1" applyFont="1" applyAlignment="1">
      <alignment horizontal="left" wrapText="1"/>
      <protection/>
    </xf>
    <xf numFmtId="49" fontId="0" fillId="0" borderId="14" xfId="52" applyNumberFormat="1" applyFont="1" applyBorder="1" applyAlignment="1">
      <alignment horizontal="center" vertical="top" wrapText="1"/>
      <protection/>
    </xf>
    <xf numFmtId="49" fontId="4" fillId="0" borderId="22" xfId="52" applyNumberFormat="1" applyFont="1" applyBorder="1" applyAlignment="1">
      <alignment horizontal="center"/>
      <protection/>
    </xf>
    <xf numFmtId="49" fontId="4" fillId="0" borderId="15" xfId="52" applyNumberFormat="1" applyFont="1" applyBorder="1" applyAlignment="1">
      <alignment horizontal="center"/>
      <protection/>
    </xf>
    <xf numFmtId="49" fontId="0" fillId="0" borderId="22" xfId="52" applyNumberFormat="1" applyFont="1" applyBorder="1" applyAlignment="1">
      <alignment horizontal="left" wrapText="1"/>
      <protection/>
    </xf>
    <xf numFmtId="49" fontId="12" fillId="0" borderId="0" xfId="52" applyNumberFormat="1" applyFont="1" applyAlignment="1">
      <alignment/>
      <protection/>
    </xf>
    <xf numFmtId="49" fontId="0" fillId="0" borderId="0" xfId="52" applyNumberFormat="1" applyFont="1" applyAlignment="1">
      <alignment horizontal="center" vertical="top" wrapText="1"/>
      <protection/>
    </xf>
    <xf numFmtId="49" fontId="4" fillId="0" borderId="0" xfId="52" applyNumberFormat="1">
      <alignment/>
      <protection/>
    </xf>
    <xf numFmtId="49" fontId="4" fillId="0" borderId="17" xfId="52" applyNumberFormat="1" applyBorder="1">
      <alignment/>
      <protection/>
    </xf>
    <xf numFmtId="49" fontId="4" fillId="0" borderId="22" xfId="52" applyNumberFormat="1" applyBorder="1">
      <alignment/>
      <protection/>
    </xf>
    <xf numFmtId="49" fontId="4" fillId="0" borderId="15" xfId="52" applyNumberFormat="1" applyBorder="1">
      <alignment/>
      <protection/>
    </xf>
    <xf numFmtId="49" fontId="1" fillId="0" borderId="0" xfId="0" applyNumberFormat="1" applyFont="1" applyFill="1" applyAlignment="1">
      <alignment horizontal="left" indent="3"/>
    </xf>
    <xf numFmtId="49" fontId="0" fillId="0" borderId="11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left"/>
    </xf>
    <xf numFmtId="49" fontId="11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3" fontId="19" fillId="33" borderId="22" xfId="0" applyNumberFormat="1" applyFont="1" applyFill="1" applyBorder="1" applyAlignment="1">
      <alignment horizontal="center" vertical="center"/>
    </xf>
    <xf numFmtId="49" fontId="19" fillId="0" borderId="14" xfId="0" applyNumberFormat="1" applyFont="1" applyBorder="1" applyAlignment="1">
      <alignment vertical="center" wrapText="1"/>
    </xf>
    <xf numFmtId="49" fontId="19" fillId="0" borderId="15" xfId="0" applyNumberFormat="1" applyFont="1" applyBorder="1" applyAlignment="1">
      <alignment vertical="center" wrapText="1"/>
    </xf>
    <xf numFmtId="3" fontId="19" fillId="0" borderId="22" xfId="0" applyNumberFormat="1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left" vertical="center" wrapText="1"/>
    </xf>
    <xf numFmtId="3" fontId="19" fillId="0" borderId="22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29" xfId="0" applyNumberFormat="1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4" xfId="0" applyNumberFormat="1" applyFont="1" applyBorder="1" applyAlignment="1">
      <alignment horizontal="center" vertical="center" wrapText="1"/>
    </xf>
    <xf numFmtId="49" fontId="19" fillId="0" borderId="22" xfId="0" applyNumberFormat="1" applyFont="1" applyBorder="1" applyAlignment="1">
      <alignment horizontal="center" vertical="center" wrapText="1"/>
    </xf>
    <xf numFmtId="49" fontId="19" fillId="0" borderId="15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/>
    </xf>
    <xf numFmtId="49" fontId="19" fillId="0" borderId="14" xfId="0" applyNumberFormat="1" applyFont="1" applyBorder="1" applyAlignment="1">
      <alignment horizontal="center" vertical="center"/>
    </xf>
    <xf numFmtId="49" fontId="19" fillId="0" borderId="22" xfId="0" applyNumberFormat="1" applyFont="1" applyBorder="1" applyAlignment="1">
      <alignment horizontal="center" vertical="center"/>
    </xf>
    <xf numFmtId="49" fontId="19" fillId="0" borderId="15" xfId="0" applyNumberFormat="1" applyFont="1" applyBorder="1" applyAlignment="1">
      <alignment horizontal="center" vertical="center"/>
    </xf>
    <xf numFmtId="49" fontId="19" fillId="0" borderId="0" xfId="0" applyNumberFormat="1" applyFont="1" applyAlignment="1">
      <alignment horizontal="left"/>
    </xf>
    <xf numFmtId="49" fontId="19" fillId="0" borderId="0" xfId="0" applyNumberFormat="1" applyFont="1" applyBorder="1" applyAlignment="1">
      <alignment horizontal="left" vertical="center"/>
    </xf>
    <xf numFmtId="49" fontId="19" fillId="0" borderId="0" xfId="0" applyNumberFormat="1" applyFont="1" applyAlignment="1">
      <alignment horizontal="left" vertical="center"/>
    </xf>
    <xf numFmtId="49" fontId="19" fillId="0" borderId="16" xfId="0" applyNumberFormat="1" applyFont="1" applyBorder="1" applyAlignment="1">
      <alignment horizontal="left" vertical="center"/>
    </xf>
    <xf numFmtId="49" fontId="19" fillId="0" borderId="22" xfId="0" applyNumberFormat="1" applyFont="1" applyBorder="1" applyAlignment="1">
      <alignment horizontal="left" vertical="center"/>
    </xf>
    <xf numFmtId="49" fontId="19" fillId="0" borderId="22" xfId="0" applyNumberFormat="1" applyFont="1" applyBorder="1" applyAlignment="1">
      <alignment horizontal="left" vertical="center" wrapText="1"/>
    </xf>
    <xf numFmtId="49" fontId="19" fillId="0" borderId="11" xfId="0" applyNumberFormat="1" applyFont="1" applyBorder="1" applyAlignment="1">
      <alignment horizontal="left" vertical="center" wrapText="1"/>
    </xf>
    <xf numFmtId="49" fontId="19" fillId="0" borderId="11" xfId="0" applyNumberFormat="1" applyFont="1" applyBorder="1" applyAlignment="1">
      <alignment horizontal="left" vertical="center"/>
    </xf>
    <xf numFmtId="49" fontId="19" fillId="0" borderId="0" xfId="0" applyNumberFormat="1" applyFont="1" applyAlignment="1" quotePrefix="1">
      <alignment horizontal="left" vertical="center" wrapText="1"/>
    </xf>
    <xf numFmtId="0" fontId="0" fillId="0" borderId="22" xfId="0" applyBorder="1" applyAlignment="1">
      <alignment/>
    </xf>
    <xf numFmtId="0" fontId="0" fillId="0" borderId="15" xfId="0" applyBorder="1" applyAlignment="1">
      <alignment/>
    </xf>
    <xf numFmtId="0" fontId="2" fillId="33" borderId="22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top" wrapText="1"/>
    </xf>
    <xf numFmtId="49" fontId="20" fillId="0" borderId="10" xfId="0" applyNumberFormat="1" applyFont="1" applyBorder="1" applyAlignment="1">
      <alignment vertical="top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top" wrapText="1" indent="1"/>
    </xf>
    <xf numFmtId="49" fontId="2" fillId="0" borderId="31" xfId="0" applyNumberFormat="1" applyFont="1" applyBorder="1" applyAlignment="1">
      <alignment horizontal="left" vertical="top" wrapText="1" indent="1"/>
    </xf>
    <xf numFmtId="0" fontId="2" fillId="33" borderId="25" xfId="0" applyNumberFormat="1" applyFont="1" applyFill="1" applyBorder="1" applyAlignment="1">
      <alignment horizontal="center" vertical="center" wrapText="1"/>
    </xf>
    <xf numFmtId="0" fontId="2" fillId="33" borderId="16" xfId="0" applyNumberFormat="1" applyFont="1" applyFill="1" applyBorder="1" applyAlignment="1">
      <alignment horizontal="center" vertical="center" wrapText="1"/>
    </xf>
    <xf numFmtId="0" fontId="2" fillId="33" borderId="26" xfId="0" applyNumberFormat="1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left" vertical="top" wrapText="1" inden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49" fontId="20" fillId="0" borderId="0" xfId="0" applyNumberFormat="1" applyFont="1" applyAlignment="1">
      <alignment horizontal="center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wrapText="1"/>
    </xf>
    <xf numFmtId="49" fontId="7" fillId="0" borderId="0" xfId="0" applyNumberFormat="1" applyFont="1" applyAlignment="1">
      <alignment horizontal="right" wrapText="1"/>
    </xf>
    <xf numFmtId="0" fontId="7" fillId="0" borderId="11" xfId="0" applyNumberFormat="1" applyFont="1" applyBorder="1" applyAlignment="1">
      <alignment/>
    </xf>
    <xf numFmtId="0" fontId="7" fillId="0" borderId="22" xfId="0" applyNumberFormat="1" applyFont="1" applyBorder="1" applyAlignment="1">
      <alignment/>
    </xf>
    <xf numFmtId="49" fontId="2" fillId="0" borderId="31" xfId="0" applyNumberFormat="1" applyFont="1" applyBorder="1" applyAlignment="1">
      <alignment vertical="top" wrapText="1"/>
    </xf>
    <xf numFmtId="49" fontId="20" fillId="0" borderId="29" xfId="0" applyNumberFormat="1" applyFont="1" applyBorder="1" applyAlignment="1">
      <alignment vertical="top" wrapText="1"/>
    </xf>
    <xf numFmtId="49" fontId="7" fillId="0" borderId="10" xfId="0" applyNumberFormat="1" applyFont="1" applyBorder="1" applyAlignment="1">
      <alignment horizontal="center" wrapText="1"/>
    </xf>
    <xf numFmtId="49" fontId="7" fillId="0" borderId="14" xfId="0" applyNumberFormat="1" applyFont="1" applyBorder="1" applyAlignment="1">
      <alignment horizontal="center" wrapText="1"/>
    </xf>
    <xf numFmtId="49" fontId="7" fillId="0" borderId="22" xfId="0" applyNumberFormat="1" applyFont="1" applyBorder="1" applyAlignment="1">
      <alignment horizontal="center" wrapText="1"/>
    </xf>
    <xf numFmtId="49" fontId="7" fillId="0" borderId="15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49" fontId="2" fillId="0" borderId="29" xfId="0" applyNumberFormat="1" applyFont="1" applyBorder="1" applyAlignment="1">
      <alignment wrapText="1"/>
    </xf>
    <xf numFmtId="49" fontId="2" fillId="0" borderId="25" xfId="0" applyNumberFormat="1" applyFont="1" applyBorder="1" applyAlignment="1">
      <alignment wrapText="1"/>
    </xf>
    <xf numFmtId="49" fontId="2" fillId="0" borderId="16" xfId="0" applyNumberFormat="1" applyFont="1" applyBorder="1" applyAlignment="1">
      <alignment wrapText="1"/>
    </xf>
    <xf numFmtId="49" fontId="2" fillId="0" borderId="26" xfId="0" applyNumberFormat="1" applyFont="1" applyBorder="1" applyAlignment="1">
      <alignment wrapText="1"/>
    </xf>
    <xf numFmtId="49" fontId="2" fillId="0" borderId="25" xfId="0" applyNumberFormat="1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0" fontId="2" fillId="0" borderId="25" xfId="0" applyNumberFormat="1" applyFont="1" applyBorder="1" applyAlignment="1">
      <alignment horizontal="center" wrapText="1"/>
    </xf>
    <xf numFmtId="0" fontId="2" fillId="0" borderId="16" xfId="0" applyNumberFormat="1" applyFont="1" applyBorder="1" applyAlignment="1">
      <alignment horizontal="center" wrapText="1"/>
    </xf>
    <xf numFmtId="0" fontId="2" fillId="0" borderId="26" xfId="0" applyNumberFormat="1" applyFont="1" applyBorder="1" applyAlignment="1">
      <alignment horizontal="center" wrapText="1"/>
    </xf>
    <xf numFmtId="0" fontId="2" fillId="0" borderId="12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horizontal="center" wrapText="1"/>
    </xf>
    <xf numFmtId="0" fontId="2" fillId="0" borderId="13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wrapText="1"/>
    </xf>
    <xf numFmtId="49" fontId="2" fillId="0" borderId="11" xfId="0" applyNumberFormat="1" applyFont="1" applyBorder="1" applyAlignment="1">
      <alignment wrapText="1"/>
    </xf>
    <xf numFmtId="49" fontId="2" fillId="0" borderId="13" xfId="0" applyNumberFormat="1" applyFont="1" applyBorder="1" applyAlignment="1">
      <alignment wrapText="1"/>
    </xf>
    <xf numFmtId="49" fontId="2" fillId="0" borderId="39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horizontal="center" wrapText="1"/>
    </xf>
    <xf numFmtId="49" fontId="22" fillId="0" borderId="0" xfId="0" applyNumberFormat="1" applyFont="1" applyAlignment="1">
      <alignment wrapText="1"/>
    </xf>
    <xf numFmtId="0" fontId="2" fillId="0" borderId="1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wrapText="1"/>
    </xf>
    <xf numFmtId="0" fontId="7" fillId="0" borderId="22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wrapText="1"/>
    </xf>
    <xf numFmtId="0" fontId="7" fillId="0" borderId="22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49" fontId="2" fillId="0" borderId="13" xfId="0" applyNumberFormat="1" applyFont="1" applyBorder="1" applyAlignment="1">
      <alignment/>
    </xf>
    <xf numFmtId="49" fontId="7" fillId="0" borderId="16" xfId="0" applyNumberFormat="1" applyFont="1" applyBorder="1" applyAlignment="1">
      <alignment wrapText="1"/>
    </xf>
    <xf numFmtId="49" fontId="7" fillId="0" borderId="25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9" fontId="7" fillId="0" borderId="26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3" fontId="2" fillId="33" borderId="14" xfId="0" applyNumberFormat="1" applyFont="1" applyFill="1" applyBorder="1" applyAlignment="1">
      <alignment horizontal="center" vertical="center" wrapText="1"/>
    </xf>
    <xf numFmtId="3" fontId="2" fillId="33" borderId="22" xfId="0" applyNumberFormat="1" applyFont="1" applyFill="1" applyBorder="1" applyAlignment="1">
      <alignment horizontal="center" vertical="center" wrapText="1"/>
    </xf>
    <xf numFmtId="3" fontId="2" fillId="33" borderId="15" xfId="0" applyNumberFormat="1" applyFont="1" applyFill="1" applyBorder="1" applyAlignment="1">
      <alignment horizontal="center" vertical="center" wrapText="1"/>
    </xf>
    <xf numFmtId="0" fontId="2" fillId="33" borderId="14" xfId="0" applyNumberFormat="1" applyFont="1" applyFill="1" applyBorder="1" applyAlignment="1">
      <alignment horizontal="center" vertical="center" wrapText="1"/>
    </xf>
    <xf numFmtId="0" fontId="2" fillId="33" borderId="15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center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wrapText="1"/>
    </xf>
    <xf numFmtId="49" fontId="20" fillId="0" borderId="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/>
    </xf>
    <xf numFmtId="0" fontId="2" fillId="0" borderId="31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0" fillId="0" borderId="25" xfId="0" applyNumberFormat="1" applyFont="1" applyBorder="1" applyAlignment="1">
      <alignment wrapText="1"/>
    </xf>
    <xf numFmtId="49" fontId="20" fillId="0" borderId="16" xfId="0" applyNumberFormat="1" applyFont="1" applyBorder="1" applyAlignment="1">
      <alignment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vertical="center" wrapText="1"/>
    </xf>
    <xf numFmtId="49" fontId="2" fillId="0" borderId="31" xfId="0" applyNumberFormat="1" applyFont="1" applyBorder="1" applyAlignment="1">
      <alignment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49" fontId="20" fillId="0" borderId="25" xfId="0" applyNumberFormat="1" applyFont="1" applyBorder="1" applyAlignment="1">
      <alignment vertical="center" wrapText="1"/>
    </xf>
    <xf numFmtId="49" fontId="20" fillId="0" borderId="16" xfId="0" applyNumberFormat="1" applyFont="1" applyBorder="1" applyAlignment="1">
      <alignment vertical="center" wrapText="1"/>
    </xf>
    <xf numFmtId="49" fontId="2" fillId="0" borderId="29" xfId="0" applyNumberFormat="1" applyFont="1" applyBorder="1" applyAlignment="1">
      <alignment vertical="center" wrapText="1"/>
    </xf>
    <xf numFmtId="49" fontId="20" fillId="0" borderId="19" xfId="0" applyNumberFormat="1" applyFont="1" applyBorder="1" applyAlignment="1">
      <alignment wrapText="1"/>
    </xf>
    <xf numFmtId="49" fontId="20" fillId="0" borderId="0" xfId="0" applyNumberFormat="1" applyFont="1" applyBorder="1" applyAlignment="1">
      <alignment wrapText="1"/>
    </xf>
    <xf numFmtId="49" fontId="2" fillId="0" borderId="19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" wrapText="1"/>
    </xf>
    <xf numFmtId="0" fontId="2" fillId="0" borderId="19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7" xfId="0" applyNumberFormat="1" applyFont="1" applyBorder="1" applyAlignment="1">
      <alignment horizontal="center" wrapText="1"/>
    </xf>
    <xf numFmtId="49" fontId="2" fillId="0" borderId="39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vertical="center" wrapText="1"/>
    </xf>
    <xf numFmtId="49" fontId="7" fillId="0" borderId="11" xfId="0" applyNumberFormat="1" applyFont="1" applyBorder="1" applyAlignment="1">
      <alignment vertical="center" wrapText="1"/>
    </xf>
    <xf numFmtId="49" fontId="2" fillId="0" borderId="39" xfId="0" applyNumberFormat="1" applyFont="1" applyBorder="1" applyAlignment="1">
      <alignment vertical="center" wrapText="1"/>
    </xf>
    <xf numFmtId="49" fontId="2" fillId="0" borderId="25" xfId="0" applyNumberFormat="1" applyFont="1" applyBorder="1" applyAlignment="1">
      <alignment vertical="center" wrapText="1"/>
    </xf>
    <xf numFmtId="49" fontId="2" fillId="0" borderId="16" xfId="0" applyNumberFormat="1" applyFont="1" applyBorder="1" applyAlignment="1">
      <alignment vertical="center" wrapText="1"/>
    </xf>
    <xf numFmtId="49" fontId="7" fillId="0" borderId="16" xfId="0" applyNumberFormat="1" applyFont="1" applyBorder="1" applyAlignment="1">
      <alignment vertical="center" wrapText="1"/>
    </xf>
    <xf numFmtId="49" fontId="2" fillId="0" borderId="26" xfId="0" applyNumberFormat="1" applyFont="1" applyBorder="1" applyAlignment="1">
      <alignment vertical="center" wrapText="1"/>
    </xf>
    <xf numFmtId="49" fontId="2" fillId="0" borderId="13" xfId="0" applyNumberFormat="1" applyFont="1" applyBorder="1" applyAlignment="1">
      <alignment vertical="center" wrapText="1"/>
    </xf>
    <xf numFmtId="3" fontId="22" fillId="33" borderId="10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Border="1" applyAlignment="1">
      <alignment wrapText="1"/>
    </xf>
    <xf numFmtId="49" fontId="2" fillId="0" borderId="22" xfId="0" applyNumberFormat="1" applyFont="1" applyBorder="1" applyAlignment="1">
      <alignment wrapText="1"/>
    </xf>
    <xf numFmtId="49" fontId="2" fillId="0" borderId="15" xfId="0" applyNumberFormat="1" applyFont="1" applyBorder="1" applyAlignment="1">
      <alignment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 wrapText="1"/>
    </xf>
    <xf numFmtId="49" fontId="20" fillId="0" borderId="0" xfId="0" applyNumberFormat="1" applyFont="1" applyAlignment="1">
      <alignment/>
    </xf>
    <xf numFmtId="49" fontId="2" fillId="0" borderId="0" xfId="0" applyNumberFormat="1" applyFont="1" applyBorder="1" applyAlignment="1">
      <alignment/>
    </xf>
    <xf numFmtId="49" fontId="21" fillId="0" borderId="0" xfId="0" applyNumberFormat="1" applyFont="1" applyAlignment="1">
      <alignment horizontal="center"/>
    </xf>
    <xf numFmtId="0" fontId="21" fillId="0" borderId="0" xfId="0" applyNumberFormat="1" applyFont="1" applyAlignment="1">
      <alignment horizontal="right"/>
    </xf>
    <xf numFmtId="49" fontId="21" fillId="0" borderId="0" xfId="0" applyNumberFormat="1" applyFont="1" applyAlignment="1">
      <alignment horizontal="right"/>
    </xf>
    <xf numFmtId="49" fontId="21" fillId="0" borderId="1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/>
    </xf>
    <xf numFmtId="49" fontId="20" fillId="0" borderId="0" xfId="0" applyNumberFormat="1" applyFont="1" applyAlignment="1">
      <alignment wrapText="1"/>
    </xf>
    <xf numFmtId="49" fontId="20" fillId="0" borderId="17" xfId="0" applyNumberFormat="1" applyFont="1" applyBorder="1" applyAlignment="1">
      <alignment wrapText="1"/>
    </xf>
    <xf numFmtId="49" fontId="2" fillId="0" borderId="22" xfId="0" applyNumberFormat="1" applyFont="1" applyBorder="1" applyAlignment="1">
      <alignment/>
    </xf>
    <xf numFmtId="49" fontId="20" fillId="0" borderId="0" xfId="0" applyNumberFormat="1" applyFont="1" applyBorder="1" applyAlignment="1">
      <alignment horizontal="left"/>
    </xf>
    <xf numFmtId="49" fontId="2" fillId="0" borderId="22" xfId="0" applyNumberFormat="1" applyFont="1" applyBorder="1" applyAlignment="1">
      <alignment horizontal="left"/>
    </xf>
    <xf numFmtId="49" fontId="20" fillId="0" borderId="16" xfId="0" applyNumberFormat="1" applyFont="1" applyBorder="1" applyAlignment="1">
      <alignment/>
    </xf>
    <xf numFmtId="49" fontId="20" fillId="0" borderId="22" xfId="0" applyNumberFormat="1" applyFont="1" applyBorder="1" applyAlignment="1">
      <alignment/>
    </xf>
    <xf numFmtId="49" fontId="2" fillId="0" borderId="0" xfId="0" applyNumberFormat="1" applyFont="1" applyAlignment="1">
      <alignment wrapText="1"/>
    </xf>
    <xf numFmtId="49" fontId="20" fillId="0" borderId="10" xfId="0" applyNumberFormat="1" applyFont="1" applyBorder="1" applyAlignment="1">
      <alignment horizontal="center" vertical="top" wrapText="1"/>
    </xf>
    <xf numFmtId="49" fontId="20" fillId="0" borderId="0" xfId="0" applyNumberFormat="1" applyFont="1" applyAlignment="1">
      <alignment horizontal="left" wrapText="1"/>
    </xf>
    <xf numFmtId="49" fontId="20" fillId="0" borderId="17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131</xdr:row>
      <xdr:rowOff>0</xdr:rowOff>
    </xdr:from>
    <xdr:to>
      <xdr:col>15</xdr:col>
      <xdr:colOff>28575</xdr:colOff>
      <xdr:row>131</xdr:row>
      <xdr:rowOff>0</xdr:rowOff>
    </xdr:to>
    <xdr:grpSp>
      <xdr:nvGrpSpPr>
        <xdr:cNvPr id="1" name="Group 5"/>
        <xdr:cNvGrpSpPr>
          <a:grpSpLocks/>
        </xdr:cNvGrpSpPr>
      </xdr:nvGrpSpPr>
      <xdr:grpSpPr>
        <a:xfrm>
          <a:off x="57150" y="21545550"/>
          <a:ext cx="5057775" cy="0"/>
          <a:chOff x="6" y="75"/>
          <a:chExt cx="519" cy="33"/>
        </a:xfrm>
        <a:solidFill>
          <a:srgbClr val="FFFFFF"/>
        </a:solidFill>
      </xdr:grpSpPr>
      <xdr:sp>
        <xdr:nvSpPr>
          <xdr:cNvPr id="2" name="Text Box 6"/>
          <xdr:cNvSpPr txBox="1">
            <a:spLocks noChangeArrowheads="1"/>
          </xdr:cNvSpPr>
        </xdr:nvSpPr>
        <xdr:spPr>
          <a:xfrm>
            <a:off x="274274388" y="-17716664"/>
            <a:ext cx="0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Інформаційно-аналітичний центр «ЛІГА»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«ЛІГА ЗАКОН»</a:t>
            </a:r>
          </a:p>
        </xdr:txBody>
      </xdr:sp>
      <xdr:pic>
        <xdr:nvPicPr>
          <xdr:cNvPr id="3" name="Picture 7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56" y="75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88</xdr:row>
      <xdr:rowOff>0</xdr:rowOff>
    </xdr:from>
    <xdr:to>
      <xdr:col>14</xdr:col>
      <xdr:colOff>638175</xdr:colOff>
      <xdr:row>88</xdr:row>
      <xdr:rowOff>0</xdr:rowOff>
    </xdr:to>
    <xdr:grpSp>
      <xdr:nvGrpSpPr>
        <xdr:cNvPr id="1" name="Group 8"/>
        <xdr:cNvGrpSpPr>
          <a:grpSpLocks/>
        </xdr:cNvGrpSpPr>
      </xdr:nvGrpSpPr>
      <xdr:grpSpPr>
        <a:xfrm>
          <a:off x="57150" y="17021175"/>
          <a:ext cx="5076825" cy="0"/>
          <a:chOff x="6" y="75"/>
          <a:chExt cx="519" cy="33"/>
        </a:xfrm>
        <a:solidFill>
          <a:srgbClr val="FFFFFF"/>
        </a:solidFill>
      </xdr:grpSpPr>
      <xdr:sp>
        <xdr:nvSpPr>
          <xdr:cNvPr id="2" name="Text Box 9"/>
          <xdr:cNvSpPr txBox="1">
            <a:spLocks noChangeArrowheads="1"/>
          </xdr:cNvSpPr>
        </xdr:nvSpPr>
        <xdr:spPr>
          <a:xfrm>
            <a:off x="6" y="17021175"/>
            <a:ext cx="426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Інформаційно-аналітичний центр «ЛІГА»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«ЛІГА ЗАКОН»</a:t>
            </a:r>
          </a:p>
        </xdr:txBody>
      </xdr:sp>
      <xdr:pic>
        <xdr:nvPicPr>
          <xdr:cNvPr id="3" name="Picture 10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56" y="75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256</xdr:row>
      <xdr:rowOff>28575</xdr:rowOff>
    </xdr:from>
    <xdr:to>
      <xdr:col>33</xdr:col>
      <xdr:colOff>152400</xdr:colOff>
      <xdr:row>257</xdr:row>
      <xdr:rowOff>152400</xdr:rowOff>
    </xdr:to>
    <xdr:grpSp>
      <xdr:nvGrpSpPr>
        <xdr:cNvPr id="1" name="Group 14"/>
        <xdr:cNvGrpSpPr>
          <a:grpSpLocks/>
        </xdr:cNvGrpSpPr>
      </xdr:nvGrpSpPr>
      <xdr:grpSpPr>
        <a:xfrm>
          <a:off x="19050" y="45634275"/>
          <a:ext cx="8867775" cy="285750"/>
          <a:chOff x="6" y="260"/>
          <a:chExt cx="886" cy="30"/>
        </a:xfrm>
        <a:solidFill>
          <a:srgbClr val="FFFFFF"/>
        </a:solidFill>
      </xdr:grpSpPr>
      <xdr:sp>
        <xdr:nvSpPr>
          <xdr:cNvPr id="2" name="Text Box 15"/>
          <xdr:cNvSpPr txBox="1">
            <a:spLocks noChangeArrowheads="1"/>
          </xdr:cNvSpPr>
        </xdr:nvSpPr>
        <xdr:spPr>
          <a:xfrm>
            <a:off x="6" y="261"/>
            <a:ext cx="428" cy="2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Інформаційно-аналітичний центр «ЛІГА»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«ЛІГА ЗАКОН»</a:t>
            </a:r>
          </a:p>
        </xdr:txBody>
      </xdr:sp>
      <xdr:pic>
        <xdr:nvPicPr>
          <xdr:cNvPr id="3" name="Picture 16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23" y="260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19050</xdr:colOff>
      <xdr:row>61</xdr:row>
      <xdr:rowOff>0</xdr:rowOff>
    </xdr:from>
    <xdr:to>
      <xdr:col>33</xdr:col>
      <xdr:colOff>152400</xdr:colOff>
      <xdr:row>61</xdr:row>
      <xdr:rowOff>0</xdr:rowOff>
    </xdr:to>
    <xdr:grpSp>
      <xdr:nvGrpSpPr>
        <xdr:cNvPr id="4" name="Group 20"/>
        <xdr:cNvGrpSpPr>
          <a:grpSpLocks/>
        </xdr:cNvGrpSpPr>
      </xdr:nvGrpSpPr>
      <xdr:grpSpPr>
        <a:xfrm>
          <a:off x="19050" y="14030325"/>
          <a:ext cx="8867775" cy="0"/>
          <a:chOff x="6" y="260"/>
          <a:chExt cx="886" cy="30"/>
        </a:xfrm>
        <a:solidFill>
          <a:srgbClr val="FFFFFF"/>
        </a:solidFill>
      </xdr:grpSpPr>
      <xdr:sp>
        <xdr:nvSpPr>
          <xdr:cNvPr id="5" name="Text Box 21"/>
          <xdr:cNvSpPr txBox="1">
            <a:spLocks noChangeArrowheads="1"/>
          </xdr:cNvSpPr>
        </xdr:nvSpPr>
        <xdr:spPr>
          <a:xfrm>
            <a:off x="283494630" y="14030325"/>
            <a:ext cx="427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Інформаційно-аналітичний центр «ЛІГА»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«ЛІГА ЗАКОН»</a:t>
            </a:r>
          </a:p>
        </xdr:txBody>
      </xdr:sp>
      <xdr:pic>
        <xdr:nvPicPr>
          <xdr:cNvPr id="6" name="Picture 22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23" y="260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1"/>
  <sheetViews>
    <sheetView showGridLines="0" showZeros="0" tabSelected="1" zoomScalePageLayoutView="0" workbookViewId="0" topLeftCell="A97">
      <selection activeCell="N117" sqref="N117:P117"/>
    </sheetView>
  </sheetViews>
  <sheetFormatPr defaultColWidth="9.33203125" defaultRowHeight="12.75"/>
  <cols>
    <col min="1" max="1" width="5.66015625" style="120" customWidth="1"/>
    <col min="2" max="2" width="5.33203125" style="120" customWidth="1"/>
    <col min="3" max="11" width="5" style="120" customWidth="1"/>
    <col min="12" max="12" width="8" style="120" customWidth="1"/>
    <col min="13" max="13" width="7.16015625" style="120" bestFit="1" customWidth="1"/>
    <col min="14" max="14" width="1.83203125" style="120" customWidth="1"/>
    <col min="15" max="15" width="16" style="128" customWidth="1"/>
    <col min="16" max="16" width="1.83203125" style="120" customWidth="1"/>
    <col min="17" max="17" width="1.83203125" style="129" customWidth="1"/>
    <col min="18" max="18" width="4.83203125" style="120" customWidth="1"/>
    <col min="19" max="19" width="6.16015625" style="120" customWidth="1"/>
    <col min="20" max="20" width="5" style="120" customWidth="1"/>
    <col min="21" max="21" width="1.83203125" style="120" customWidth="1"/>
    <col min="22" max="22" width="7.16015625" style="133" customWidth="1"/>
    <col min="23" max="16384" width="9.33203125" style="120" customWidth="1"/>
  </cols>
  <sheetData>
    <row r="1" spans="11:22" s="98" customFormat="1" ht="26.25" customHeight="1">
      <c r="K1" s="99"/>
      <c r="L1" s="254" t="s">
        <v>114</v>
      </c>
      <c r="M1" s="254"/>
      <c r="N1" s="254"/>
      <c r="O1" s="254"/>
      <c r="P1" s="254"/>
      <c r="Q1" s="254"/>
      <c r="R1" s="254"/>
      <c r="S1" s="254"/>
      <c r="T1" s="254"/>
      <c r="U1" s="254"/>
      <c r="V1" s="100"/>
    </row>
    <row r="2" spans="1:22" s="103" customFormat="1" ht="12" customHeigh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  <c r="O2" s="104"/>
      <c r="P2" s="104"/>
      <c r="Q2" s="255" t="s">
        <v>82</v>
      </c>
      <c r="R2" s="255"/>
      <c r="S2" s="255"/>
      <c r="T2" s="255"/>
      <c r="U2" s="255"/>
      <c r="V2" s="106"/>
    </row>
    <row r="3" spans="1:22" s="103" customFormat="1" ht="15" customHeight="1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M3" s="256" t="s">
        <v>100</v>
      </c>
      <c r="N3" s="256"/>
      <c r="O3" s="256"/>
      <c r="P3" s="107"/>
      <c r="Q3" s="257" t="s">
        <v>128</v>
      </c>
      <c r="R3" s="258"/>
      <c r="S3" s="109" t="s">
        <v>97</v>
      </c>
      <c r="T3" s="258" t="s">
        <v>97</v>
      </c>
      <c r="U3" s="258"/>
      <c r="V3" s="110"/>
    </row>
    <row r="4" spans="1:22" s="103" customFormat="1" ht="30" customHeight="1">
      <c r="A4" s="259" t="s">
        <v>0</v>
      </c>
      <c r="B4" s="259"/>
      <c r="C4" s="259"/>
      <c r="D4" s="261" t="s">
        <v>769</v>
      </c>
      <c r="E4" s="262"/>
      <c r="F4" s="262"/>
      <c r="G4" s="262"/>
      <c r="H4" s="262"/>
      <c r="I4" s="262"/>
      <c r="J4" s="262"/>
      <c r="K4" s="262"/>
      <c r="L4" s="262"/>
      <c r="M4" s="262"/>
      <c r="O4" s="111" t="s">
        <v>1</v>
      </c>
      <c r="P4" s="111"/>
      <c r="Q4" s="258" t="s">
        <v>773</v>
      </c>
      <c r="R4" s="258"/>
      <c r="S4" s="258"/>
      <c r="T4" s="258"/>
      <c r="U4" s="258"/>
      <c r="V4" s="110"/>
    </row>
    <row r="5" spans="1:22" s="103" customFormat="1" ht="12.75" customHeight="1">
      <c r="A5" s="259" t="s">
        <v>2</v>
      </c>
      <c r="B5" s="259"/>
      <c r="C5" s="263" t="s">
        <v>770</v>
      </c>
      <c r="D5" s="263"/>
      <c r="E5" s="263"/>
      <c r="F5" s="263"/>
      <c r="G5" s="263"/>
      <c r="H5" s="263"/>
      <c r="I5" s="263"/>
      <c r="J5" s="263"/>
      <c r="K5" s="263"/>
      <c r="L5" s="263"/>
      <c r="M5" s="263"/>
      <c r="O5" s="111" t="s">
        <v>3</v>
      </c>
      <c r="P5" s="112"/>
      <c r="Q5" s="258" t="s">
        <v>774</v>
      </c>
      <c r="R5" s="258"/>
      <c r="S5" s="258"/>
      <c r="T5" s="258"/>
      <c r="U5" s="258"/>
      <c r="V5" s="110"/>
    </row>
    <row r="6" spans="1:22" s="103" customFormat="1" ht="28.5" customHeight="1">
      <c r="A6" s="264" t="s">
        <v>116</v>
      </c>
      <c r="B6" s="264"/>
      <c r="C6" s="264"/>
      <c r="D6" s="264"/>
      <c r="E6" s="264"/>
      <c r="F6" s="264"/>
      <c r="G6" s="264"/>
      <c r="H6" s="264"/>
      <c r="I6" s="264"/>
      <c r="J6" s="265" t="s">
        <v>766</v>
      </c>
      <c r="K6" s="265"/>
      <c r="L6" s="265"/>
      <c r="M6" s="265"/>
      <c r="O6" s="111" t="s">
        <v>117</v>
      </c>
      <c r="P6" s="112"/>
      <c r="Q6" s="258" t="s">
        <v>258</v>
      </c>
      <c r="R6" s="258"/>
      <c r="S6" s="258"/>
      <c r="T6" s="258"/>
      <c r="U6" s="258"/>
      <c r="V6" s="110"/>
    </row>
    <row r="7" spans="1:22" s="103" customFormat="1" ht="12.75">
      <c r="A7" s="259" t="s">
        <v>4</v>
      </c>
      <c r="B7" s="259"/>
      <c r="C7" s="259"/>
      <c r="D7" s="259"/>
      <c r="E7" s="259"/>
      <c r="F7" s="259"/>
      <c r="G7" s="263"/>
      <c r="H7" s="263"/>
      <c r="I7" s="263"/>
      <c r="J7" s="260"/>
      <c r="K7" s="260"/>
      <c r="L7" s="260"/>
      <c r="M7" s="260"/>
      <c r="O7" s="111" t="s">
        <v>5</v>
      </c>
      <c r="P7" s="112"/>
      <c r="Q7" s="258"/>
      <c r="R7" s="258"/>
      <c r="S7" s="258"/>
      <c r="T7" s="258"/>
      <c r="U7" s="258"/>
      <c r="V7" s="110"/>
    </row>
    <row r="8" spans="1:22" s="103" customFormat="1" ht="26.25" customHeight="1">
      <c r="A8" s="259" t="s">
        <v>6</v>
      </c>
      <c r="B8" s="259"/>
      <c r="C8" s="259"/>
      <c r="D8" s="259"/>
      <c r="E8" s="259"/>
      <c r="F8" s="259"/>
      <c r="G8" s="260" t="s">
        <v>771</v>
      </c>
      <c r="H8" s="260"/>
      <c r="I8" s="260"/>
      <c r="J8" s="260"/>
      <c r="K8" s="260"/>
      <c r="L8" s="260"/>
      <c r="M8" s="260"/>
      <c r="O8" s="111" t="s">
        <v>7</v>
      </c>
      <c r="P8" s="112"/>
      <c r="Q8" s="258" t="s">
        <v>775</v>
      </c>
      <c r="R8" s="258"/>
      <c r="S8" s="258"/>
      <c r="T8" s="258"/>
      <c r="U8" s="258"/>
      <c r="V8" s="110"/>
    </row>
    <row r="9" spans="1:21" s="103" customFormat="1" ht="12" customHeight="1">
      <c r="A9" s="266" t="s">
        <v>124</v>
      </c>
      <c r="B9" s="266"/>
      <c r="C9" s="266"/>
      <c r="D9" s="266"/>
      <c r="E9" s="266"/>
      <c r="F9" s="266"/>
      <c r="G9" s="267" t="s">
        <v>130</v>
      </c>
      <c r="H9" s="267"/>
      <c r="I9" s="267"/>
      <c r="J9" s="267"/>
      <c r="K9" s="267"/>
      <c r="L9" s="267"/>
      <c r="M9" s="267"/>
      <c r="O9" s="113"/>
      <c r="P9" s="113"/>
      <c r="Q9" s="258"/>
      <c r="R9" s="258"/>
      <c r="S9" s="258"/>
      <c r="T9" s="258"/>
      <c r="U9" s="258"/>
    </row>
    <row r="10" spans="1:21" s="103" customFormat="1" ht="14.25" customHeight="1">
      <c r="A10" s="268" t="s">
        <v>8</v>
      </c>
      <c r="B10" s="268"/>
      <c r="C10" s="268"/>
      <c r="D10" s="268"/>
      <c r="E10" s="268"/>
      <c r="G10" s="269"/>
      <c r="H10" s="269"/>
      <c r="I10" s="269"/>
      <c r="J10" s="269"/>
      <c r="K10" s="269"/>
      <c r="L10" s="269"/>
      <c r="M10" s="269"/>
      <c r="N10" s="115"/>
      <c r="O10" s="113"/>
      <c r="P10" s="113"/>
      <c r="Q10" s="258"/>
      <c r="R10" s="258"/>
      <c r="S10" s="258"/>
      <c r="T10" s="258"/>
      <c r="U10" s="258"/>
    </row>
    <row r="11" spans="1:18" s="103" customFormat="1" ht="11.25" customHeight="1">
      <c r="A11" s="270" t="s">
        <v>83</v>
      </c>
      <c r="B11" s="270"/>
      <c r="C11" s="271" t="s">
        <v>772</v>
      </c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116"/>
      <c r="O11" s="117"/>
      <c r="P11" s="117"/>
      <c r="Q11" s="117"/>
      <c r="R11" s="114"/>
    </row>
    <row r="12" spans="1:22" ht="12" customHeight="1">
      <c r="A12" s="270" t="s">
        <v>125</v>
      </c>
      <c r="B12" s="270"/>
      <c r="C12" s="270"/>
      <c r="D12" s="270"/>
      <c r="E12" s="270"/>
      <c r="F12" s="270"/>
      <c r="G12" s="270"/>
      <c r="H12" s="270"/>
      <c r="I12" s="270"/>
      <c r="J12" s="270"/>
      <c r="K12" s="270"/>
      <c r="L12" s="270"/>
      <c r="M12" s="270"/>
      <c r="N12" s="118"/>
      <c r="O12" s="118"/>
      <c r="P12" s="119"/>
      <c r="Q12" s="272"/>
      <c r="R12" s="272"/>
      <c r="V12" s="120"/>
    </row>
    <row r="13" spans="1:22" ht="12" customHeight="1">
      <c r="A13" s="270" t="s">
        <v>126</v>
      </c>
      <c r="B13" s="270"/>
      <c r="C13" s="270"/>
      <c r="D13" s="270"/>
      <c r="E13" s="270"/>
      <c r="F13" s="270"/>
      <c r="G13" s="270"/>
      <c r="H13" s="270"/>
      <c r="I13" s="270"/>
      <c r="J13" s="270"/>
      <c r="K13" s="270"/>
      <c r="L13" s="270"/>
      <c r="M13" s="270"/>
      <c r="N13" s="118"/>
      <c r="O13" s="273"/>
      <c r="P13" s="119"/>
      <c r="Q13" s="274" t="s">
        <v>129</v>
      </c>
      <c r="R13" s="275"/>
      <c r="V13" s="120"/>
    </row>
    <row r="14" spans="1:22" ht="12" customHeight="1">
      <c r="A14" s="270" t="s">
        <v>127</v>
      </c>
      <c r="B14" s="270"/>
      <c r="C14" s="270"/>
      <c r="D14" s="270"/>
      <c r="E14" s="270"/>
      <c r="F14" s="270"/>
      <c r="G14" s="270"/>
      <c r="H14" s="270"/>
      <c r="I14" s="270"/>
      <c r="J14" s="270"/>
      <c r="K14" s="270"/>
      <c r="L14" s="270"/>
      <c r="M14" s="270"/>
      <c r="N14" s="118"/>
      <c r="O14" s="273"/>
      <c r="P14" s="119"/>
      <c r="Q14" s="274"/>
      <c r="R14" s="275"/>
      <c r="V14" s="120"/>
    </row>
    <row r="15" spans="2:22" s="121" customFormat="1" ht="16.5" customHeight="1">
      <c r="B15" s="122"/>
      <c r="C15" s="122"/>
      <c r="D15" s="122"/>
      <c r="E15" s="122"/>
      <c r="F15" s="122"/>
      <c r="G15" s="122"/>
      <c r="H15" s="122"/>
      <c r="I15" s="122" t="s">
        <v>9</v>
      </c>
      <c r="K15" s="122"/>
      <c r="L15" s="122"/>
      <c r="M15" s="122"/>
      <c r="N15" s="122"/>
      <c r="O15" s="122"/>
      <c r="P15" s="122"/>
      <c r="Q15" s="123"/>
      <c r="R15" s="122"/>
      <c r="S15" s="122"/>
      <c r="T15" s="122"/>
      <c r="V15" s="124"/>
    </row>
    <row r="16" spans="2:22" s="121" customFormat="1" ht="15" customHeight="1">
      <c r="B16" s="122"/>
      <c r="C16" s="122"/>
      <c r="D16" s="122" t="s">
        <v>101</v>
      </c>
      <c r="E16" s="276" t="s">
        <v>131</v>
      </c>
      <c r="F16" s="276"/>
      <c r="G16" s="276"/>
      <c r="H16" s="276"/>
      <c r="I16" s="276"/>
      <c r="J16" s="276"/>
      <c r="K16" s="126" t="s">
        <v>102</v>
      </c>
      <c r="L16" s="125" t="s">
        <v>130</v>
      </c>
      <c r="M16" s="127" t="s">
        <v>103</v>
      </c>
      <c r="N16" s="122"/>
      <c r="O16" s="122"/>
      <c r="P16" s="122"/>
      <c r="Q16" s="123"/>
      <c r="R16" s="122"/>
      <c r="S16" s="122"/>
      <c r="T16" s="122"/>
      <c r="V16" s="124"/>
    </row>
    <row r="17" spans="1:22" s="131" customFormat="1" ht="4.5" customHeight="1">
      <c r="A17" s="120"/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8"/>
      <c r="P17" s="120"/>
      <c r="Q17" s="129"/>
      <c r="R17" s="120"/>
      <c r="S17" s="120"/>
      <c r="T17" s="120"/>
      <c r="U17" s="120"/>
      <c r="V17" s="130"/>
    </row>
    <row r="18" spans="9:22" s="98" customFormat="1" ht="12" customHeight="1">
      <c r="I18" s="132" t="s">
        <v>10</v>
      </c>
      <c r="J18" s="132"/>
      <c r="K18" s="132"/>
      <c r="L18" s="132"/>
      <c r="M18" s="277" t="s">
        <v>11</v>
      </c>
      <c r="N18" s="277"/>
      <c r="O18" s="277"/>
      <c r="P18" s="277"/>
      <c r="Q18" s="278">
        <v>1801001</v>
      </c>
      <c r="R18" s="278"/>
      <c r="S18" s="278"/>
      <c r="T18" s="278"/>
      <c r="U18" s="278"/>
      <c r="V18" s="100"/>
    </row>
    <row r="19" ht="3.75" customHeight="1"/>
    <row r="20" spans="1:21" ht="25.5">
      <c r="A20" s="283" t="s">
        <v>12</v>
      </c>
      <c r="B20" s="284"/>
      <c r="C20" s="284"/>
      <c r="D20" s="284"/>
      <c r="E20" s="284"/>
      <c r="F20" s="284"/>
      <c r="G20" s="284"/>
      <c r="H20" s="284"/>
      <c r="I20" s="284"/>
      <c r="J20" s="284"/>
      <c r="K20" s="284"/>
      <c r="L20" s="285"/>
      <c r="M20" s="134" t="s">
        <v>13</v>
      </c>
      <c r="N20" s="286" t="s">
        <v>14</v>
      </c>
      <c r="O20" s="286"/>
      <c r="P20" s="286"/>
      <c r="Q20" s="286" t="s">
        <v>15</v>
      </c>
      <c r="R20" s="286"/>
      <c r="S20" s="286"/>
      <c r="T20" s="286"/>
      <c r="U20" s="286"/>
    </row>
    <row r="21" spans="1:22" s="138" customFormat="1" ht="10.5" customHeight="1">
      <c r="A21" s="279">
        <v>1</v>
      </c>
      <c r="B21" s="280"/>
      <c r="C21" s="280"/>
      <c r="D21" s="280"/>
      <c r="E21" s="280"/>
      <c r="F21" s="280"/>
      <c r="G21" s="280"/>
      <c r="H21" s="280"/>
      <c r="I21" s="280"/>
      <c r="J21" s="280"/>
      <c r="K21" s="280"/>
      <c r="L21" s="281"/>
      <c r="M21" s="136">
        <v>2</v>
      </c>
      <c r="N21" s="282">
        <v>3</v>
      </c>
      <c r="O21" s="282"/>
      <c r="P21" s="282"/>
      <c r="Q21" s="282">
        <v>4</v>
      </c>
      <c r="R21" s="282"/>
      <c r="S21" s="282"/>
      <c r="T21" s="282"/>
      <c r="U21" s="282"/>
      <c r="V21" s="137"/>
    </row>
    <row r="22" spans="1:22" s="141" customFormat="1" ht="12" customHeight="1">
      <c r="A22" s="283" t="s">
        <v>16</v>
      </c>
      <c r="B22" s="284"/>
      <c r="C22" s="284"/>
      <c r="D22" s="284"/>
      <c r="E22" s="284"/>
      <c r="F22" s="284"/>
      <c r="G22" s="284"/>
      <c r="H22" s="284"/>
      <c r="I22" s="284"/>
      <c r="J22" s="284"/>
      <c r="K22" s="284"/>
      <c r="L22" s="285"/>
      <c r="M22" s="139"/>
      <c r="N22" s="287"/>
      <c r="O22" s="287"/>
      <c r="P22" s="287"/>
      <c r="Q22" s="288"/>
      <c r="R22" s="288"/>
      <c r="S22" s="288"/>
      <c r="T22" s="288"/>
      <c r="U22" s="288"/>
      <c r="V22" s="140"/>
    </row>
    <row r="23" spans="1:22" s="103" customFormat="1" ht="12" customHeight="1">
      <c r="A23" s="289" t="s">
        <v>17</v>
      </c>
      <c r="B23" s="290"/>
      <c r="C23" s="290"/>
      <c r="D23" s="290"/>
      <c r="E23" s="290"/>
      <c r="F23" s="290"/>
      <c r="G23" s="290"/>
      <c r="H23" s="290"/>
      <c r="I23" s="290"/>
      <c r="J23" s="290"/>
      <c r="K23" s="290"/>
      <c r="L23" s="291"/>
      <c r="M23" s="139"/>
      <c r="N23" s="287"/>
      <c r="O23" s="287"/>
      <c r="P23" s="287"/>
      <c r="Q23" s="288"/>
      <c r="R23" s="288"/>
      <c r="S23" s="288"/>
      <c r="T23" s="288"/>
      <c r="U23" s="288"/>
      <c r="V23" s="142"/>
    </row>
    <row r="24" spans="1:22" s="103" customFormat="1" ht="12" customHeight="1">
      <c r="A24" s="292" t="s">
        <v>18</v>
      </c>
      <c r="B24" s="293"/>
      <c r="C24" s="293"/>
      <c r="D24" s="293"/>
      <c r="E24" s="293"/>
      <c r="F24" s="293"/>
      <c r="G24" s="293"/>
      <c r="H24" s="293"/>
      <c r="I24" s="293"/>
      <c r="J24" s="293"/>
      <c r="K24" s="293"/>
      <c r="L24" s="294"/>
      <c r="M24" s="139" t="s">
        <v>84</v>
      </c>
      <c r="N24" s="295">
        <f>N25-O26</f>
        <v>33</v>
      </c>
      <c r="O24" s="295"/>
      <c r="P24" s="295"/>
      <c r="Q24" s="296">
        <f>Q25-R26</f>
        <v>7</v>
      </c>
      <c r="R24" s="296"/>
      <c r="S24" s="296"/>
      <c r="T24" s="296"/>
      <c r="U24" s="296"/>
      <c r="V24" s="142"/>
    </row>
    <row r="25" spans="1:22" s="103" customFormat="1" ht="12" customHeight="1">
      <c r="A25" s="292" t="s">
        <v>19</v>
      </c>
      <c r="B25" s="293"/>
      <c r="C25" s="293"/>
      <c r="D25" s="293"/>
      <c r="E25" s="293"/>
      <c r="F25" s="293"/>
      <c r="G25" s="293"/>
      <c r="H25" s="293"/>
      <c r="I25" s="293"/>
      <c r="J25" s="293"/>
      <c r="K25" s="293"/>
      <c r="L25" s="294"/>
      <c r="M25" s="139" t="s">
        <v>85</v>
      </c>
      <c r="N25" s="287">
        <v>42</v>
      </c>
      <c r="O25" s="287"/>
      <c r="P25" s="287"/>
      <c r="Q25" s="288">
        <v>40</v>
      </c>
      <c r="R25" s="288"/>
      <c r="S25" s="288"/>
      <c r="T25" s="288"/>
      <c r="U25" s="288"/>
      <c r="V25" s="142"/>
    </row>
    <row r="26" spans="1:22" s="103" customFormat="1" ht="12" customHeight="1">
      <c r="A26" s="292" t="s">
        <v>20</v>
      </c>
      <c r="B26" s="293"/>
      <c r="C26" s="293"/>
      <c r="D26" s="293"/>
      <c r="E26" s="293"/>
      <c r="F26" s="293"/>
      <c r="G26" s="293"/>
      <c r="H26" s="293"/>
      <c r="I26" s="293"/>
      <c r="J26" s="293"/>
      <c r="K26" s="293"/>
      <c r="L26" s="294"/>
      <c r="M26" s="139" t="s">
        <v>86</v>
      </c>
      <c r="N26" s="143" t="s">
        <v>98</v>
      </c>
      <c r="O26" s="144">
        <v>9</v>
      </c>
      <c r="P26" s="145" t="s">
        <v>99</v>
      </c>
      <c r="Q26" s="146" t="s">
        <v>98</v>
      </c>
      <c r="R26" s="297">
        <v>33</v>
      </c>
      <c r="S26" s="298"/>
      <c r="T26" s="298"/>
      <c r="U26" s="147" t="s">
        <v>99</v>
      </c>
      <c r="V26" s="142"/>
    </row>
    <row r="27" spans="1:22" s="103" customFormat="1" ht="12" customHeight="1">
      <c r="A27" s="289" t="s">
        <v>118</v>
      </c>
      <c r="B27" s="290"/>
      <c r="C27" s="290"/>
      <c r="D27" s="290"/>
      <c r="E27" s="290"/>
      <c r="F27" s="290"/>
      <c r="G27" s="290"/>
      <c r="H27" s="290"/>
      <c r="I27" s="290"/>
      <c r="J27" s="290"/>
      <c r="K27" s="290"/>
      <c r="L27" s="291"/>
      <c r="M27" s="139" t="s">
        <v>87</v>
      </c>
      <c r="N27" s="287"/>
      <c r="O27" s="287"/>
      <c r="P27" s="287"/>
      <c r="Q27" s="288"/>
      <c r="R27" s="288"/>
      <c r="S27" s="288"/>
      <c r="T27" s="288"/>
      <c r="U27" s="288"/>
      <c r="V27" s="148"/>
    </row>
    <row r="28" spans="1:22" s="103" customFormat="1" ht="12" customHeight="1">
      <c r="A28" s="289" t="s">
        <v>21</v>
      </c>
      <c r="B28" s="290"/>
      <c r="C28" s="290"/>
      <c r="D28" s="290"/>
      <c r="E28" s="290"/>
      <c r="F28" s="290"/>
      <c r="G28" s="290"/>
      <c r="H28" s="290"/>
      <c r="I28" s="290"/>
      <c r="J28" s="290"/>
      <c r="K28" s="290"/>
      <c r="L28" s="291"/>
      <c r="M28" s="139"/>
      <c r="N28" s="287"/>
      <c r="O28" s="287"/>
      <c r="P28" s="287"/>
      <c r="Q28" s="288"/>
      <c r="R28" s="288"/>
      <c r="S28" s="288"/>
      <c r="T28" s="288"/>
      <c r="U28" s="288"/>
      <c r="V28" s="142"/>
    </row>
    <row r="29" spans="1:22" s="103" customFormat="1" ht="12" customHeight="1">
      <c r="A29" s="292" t="s">
        <v>18</v>
      </c>
      <c r="B29" s="293"/>
      <c r="C29" s="293"/>
      <c r="D29" s="293"/>
      <c r="E29" s="293"/>
      <c r="F29" s="293"/>
      <c r="G29" s="293"/>
      <c r="H29" s="293"/>
      <c r="I29" s="293"/>
      <c r="J29" s="293"/>
      <c r="K29" s="293"/>
      <c r="L29" s="294"/>
      <c r="M29" s="139" t="s">
        <v>88</v>
      </c>
      <c r="N29" s="295">
        <f>N30-O31</f>
        <v>28</v>
      </c>
      <c r="O29" s="295"/>
      <c r="P29" s="295"/>
      <c r="Q29" s="296">
        <f>Q30-R31</f>
        <v>90</v>
      </c>
      <c r="R29" s="296"/>
      <c r="S29" s="296"/>
      <c r="T29" s="296"/>
      <c r="U29" s="296"/>
      <c r="V29" s="142"/>
    </row>
    <row r="30" spans="1:22" s="103" customFormat="1" ht="12" customHeight="1">
      <c r="A30" s="292" t="s">
        <v>19</v>
      </c>
      <c r="B30" s="293"/>
      <c r="C30" s="293"/>
      <c r="D30" s="293"/>
      <c r="E30" s="293"/>
      <c r="F30" s="293"/>
      <c r="G30" s="293"/>
      <c r="H30" s="293"/>
      <c r="I30" s="293"/>
      <c r="J30" s="293"/>
      <c r="K30" s="293"/>
      <c r="L30" s="294"/>
      <c r="M30" s="139" t="s">
        <v>89</v>
      </c>
      <c r="N30" s="287">
        <v>109</v>
      </c>
      <c r="O30" s="287"/>
      <c r="P30" s="287"/>
      <c r="Q30" s="288">
        <v>221</v>
      </c>
      <c r="R30" s="288"/>
      <c r="S30" s="288"/>
      <c r="T30" s="288"/>
      <c r="U30" s="288"/>
      <c r="V30" s="142"/>
    </row>
    <row r="31" spans="1:22" s="103" customFormat="1" ht="12" customHeight="1">
      <c r="A31" s="292" t="s">
        <v>22</v>
      </c>
      <c r="B31" s="293"/>
      <c r="C31" s="293"/>
      <c r="D31" s="293"/>
      <c r="E31" s="293"/>
      <c r="F31" s="293"/>
      <c r="G31" s="293"/>
      <c r="H31" s="293"/>
      <c r="I31" s="293"/>
      <c r="J31" s="293"/>
      <c r="K31" s="293"/>
      <c r="L31" s="294"/>
      <c r="M31" s="139" t="s">
        <v>90</v>
      </c>
      <c r="N31" s="143" t="s">
        <v>98</v>
      </c>
      <c r="O31" s="149">
        <v>81</v>
      </c>
      <c r="P31" s="150" t="s">
        <v>99</v>
      </c>
      <c r="Q31" s="146" t="s">
        <v>98</v>
      </c>
      <c r="R31" s="299">
        <v>131</v>
      </c>
      <c r="S31" s="299"/>
      <c r="T31" s="299"/>
      <c r="U31" s="147" t="s">
        <v>99</v>
      </c>
      <c r="V31" s="142"/>
    </row>
    <row r="32" spans="1:22" s="103" customFormat="1" ht="12" customHeight="1">
      <c r="A32" s="289" t="s">
        <v>107</v>
      </c>
      <c r="B32" s="290"/>
      <c r="C32" s="290"/>
      <c r="D32" s="290"/>
      <c r="E32" s="290"/>
      <c r="F32" s="290"/>
      <c r="G32" s="290"/>
      <c r="H32" s="290"/>
      <c r="I32" s="290"/>
      <c r="J32" s="290"/>
      <c r="K32" s="290"/>
      <c r="L32" s="291"/>
      <c r="M32" s="139"/>
      <c r="N32" s="287"/>
      <c r="O32" s="287"/>
      <c r="P32" s="287"/>
      <c r="Q32" s="288"/>
      <c r="R32" s="288"/>
      <c r="S32" s="288"/>
      <c r="T32" s="288"/>
      <c r="U32" s="288"/>
      <c r="V32" s="148"/>
    </row>
    <row r="33" spans="1:22" s="103" customFormat="1" ht="12" customHeight="1">
      <c r="A33" s="292" t="s">
        <v>108</v>
      </c>
      <c r="B33" s="293"/>
      <c r="C33" s="293"/>
      <c r="D33" s="293"/>
      <c r="E33" s="293"/>
      <c r="F33" s="293"/>
      <c r="G33" s="293"/>
      <c r="H33" s="293"/>
      <c r="I33" s="293"/>
      <c r="J33" s="293"/>
      <c r="K33" s="293"/>
      <c r="L33" s="294"/>
      <c r="M33" s="139" t="s">
        <v>104</v>
      </c>
      <c r="N33" s="295">
        <f>N34-O35</f>
        <v>0</v>
      </c>
      <c r="O33" s="295"/>
      <c r="P33" s="295"/>
      <c r="Q33" s="296">
        <f>Q34-R35</f>
        <v>0</v>
      </c>
      <c r="R33" s="296"/>
      <c r="S33" s="296"/>
      <c r="T33" s="296"/>
      <c r="U33" s="296"/>
      <c r="V33" s="148"/>
    </row>
    <row r="34" spans="1:22" s="103" customFormat="1" ht="12" customHeight="1">
      <c r="A34" s="292" t="s">
        <v>19</v>
      </c>
      <c r="B34" s="293"/>
      <c r="C34" s="293"/>
      <c r="D34" s="293"/>
      <c r="E34" s="293"/>
      <c r="F34" s="293"/>
      <c r="G34" s="293"/>
      <c r="H34" s="293"/>
      <c r="I34" s="293"/>
      <c r="J34" s="293"/>
      <c r="K34" s="293"/>
      <c r="L34" s="294"/>
      <c r="M34" s="139" t="s">
        <v>105</v>
      </c>
      <c r="N34" s="287"/>
      <c r="O34" s="287"/>
      <c r="P34" s="287"/>
      <c r="Q34" s="288"/>
      <c r="R34" s="288"/>
      <c r="S34" s="288"/>
      <c r="T34" s="288"/>
      <c r="U34" s="288"/>
      <c r="V34" s="148"/>
    </row>
    <row r="35" spans="1:22" s="103" customFormat="1" ht="12" customHeight="1">
      <c r="A35" s="292" t="s">
        <v>20</v>
      </c>
      <c r="B35" s="293"/>
      <c r="C35" s="293"/>
      <c r="D35" s="293"/>
      <c r="E35" s="293"/>
      <c r="F35" s="293"/>
      <c r="G35" s="293"/>
      <c r="H35" s="293"/>
      <c r="I35" s="293"/>
      <c r="J35" s="293"/>
      <c r="K35" s="293"/>
      <c r="L35" s="294"/>
      <c r="M35" s="139" t="s">
        <v>106</v>
      </c>
      <c r="N35" s="143" t="s">
        <v>98</v>
      </c>
      <c r="O35" s="149"/>
      <c r="P35" s="150" t="s">
        <v>99</v>
      </c>
      <c r="Q35" s="146" t="s">
        <v>98</v>
      </c>
      <c r="R35" s="299"/>
      <c r="S35" s="299"/>
      <c r="T35" s="299"/>
      <c r="U35" s="147" t="s">
        <v>99</v>
      </c>
      <c r="V35" s="148"/>
    </row>
    <row r="36" spans="1:22" s="103" customFormat="1" ht="12" customHeight="1">
      <c r="A36" s="289" t="s">
        <v>23</v>
      </c>
      <c r="B36" s="290"/>
      <c r="C36" s="290"/>
      <c r="D36" s="290"/>
      <c r="E36" s="290"/>
      <c r="F36" s="290"/>
      <c r="G36" s="290"/>
      <c r="H36" s="290"/>
      <c r="I36" s="290"/>
      <c r="J36" s="290"/>
      <c r="K36" s="290"/>
      <c r="L36" s="291"/>
      <c r="M36" s="139"/>
      <c r="N36" s="287"/>
      <c r="O36" s="287"/>
      <c r="P36" s="287"/>
      <c r="Q36" s="288"/>
      <c r="R36" s="288"/>
      <c r="S36" s="288"/>
      <c r="T36" s="288"/>
      <c r="U36" s="288"/>
      <c r="V36" s="148"/>
    </row>
    <row r="37" spans="1:22" s="103" customFormat="1" ht="12" customHeight="1">
      <c r="A37" s="292" t="s">
        <v>24</v>
      </c>
      <c r="B37" s="293"/>
      <c r="C37" s="293"/>
      <c r="D37" s="293"/>
      <c r="E37" s="293"/>
      <c r="F37" s="293"/>
      <c r="G37" s="293"/>
      <c r="H37" s="293"/>
      <c r="I37" s="293"/>
      <c r="J37" s="293"/>
      <c r="K37" s="293"/>
      <c r="L37" s="294"/>
      <c r="M37" s="139" t="s">
        <v>91</v>
      </c>
      <c r="N37" s="287">
        <v>0</v>
      </c>
      <c r="O37" s="287"/>
      <c r="P37" s="287"/>
      <c r="Q37" s="288"/>
      <c r="R37" s="288"/>
      <c r="S37" s="288"/>
      <c r="T37" s="288"/>
      <c r="U37" s="288"/>
      <c r="V37" s="142"/>
    </row>
    <row r="38" spans="1:22" s="103" customFormat="1" ht="12" customHeight="1">
      <c r="A38" s="292" t="s">
        <v>25</v>
      </c>
      <c r="B38" s="293"/>
      <c r="C38" s="293"/>
      <c r="D38" s="293"/>
      <c r="E38" s="293"/>
      <c r="F38" s="293"/>
      <c r="G38" s="293"/>
      <c r="H38" s="293"/>
      <c r="I38" s="293"/>
      <c r="J38" s="293"/>
      <c r="K38" s="293"/>
      <c r="L38" s="294"/>
      <c r="M38" s="139" t="s">
        <v>92</v>
      </c>
      <c r="N38" s="287"/>
      <c r="O38" s="287"/>
      <c r="P38" s="287"/>
      <c r="Q38" s="288">
        <v>0</v>
      </c>
      <c r="R38" s="288"/>
      <c r="S38" s="288"/>
      <c r="T38" s="288"/>
      <c r="U38" s="288"/>
      <c r="V38" s="142"/>
    </row>
    <row r="39" spans="1:22" s="103" customFormat="1" ht="12" customHeight="1">
      <c r="A39" s="289" t="s">
        <v>26</v>
      </c>
      <c r="B39" s="290"/>
      <c r="C39" s="290"/>
      <c r="D39" s="290"/>
      <c r="E39" s="290"/>
      <c r="F39" s="290"/>
      <c r="G39" s="290"/>
      <c r="H39" s="290"/>
      <c r="I39" s="290"/>
      <c r="J39" s="290"/>
      <c r="K39" s="290"/>
      <c r="L39" s="291"/>
      <c r="M39" s="151" t="s">
        <v>93</v>
      </c>
      <c r="N39" s="300">
        <v>0</v>
      </c>
      <c r="O39" s="300"/>
      <c r="P39" s="300"/>
      <c r="Q39" s="301">
        <v>0</v>
      </c>
      <c r="R39" s="301"/>
      <c r="S39" s="301"/>
      <c r="T39" s="301"/>
      <c r="U39" s="301"/>
      <c r="V39" s="142"/>
    </row>
    <row r="40" spans="1:21" s="153" customFormat="1" ht="12" customHeight="1">
      <c r="A40" s="302" t="s">
        <v>727</v>
      </c>
      <c r="B40" s="303"/>
      <c r="C40" s="303"/>
      <c r="D40" s="303"/>
      <c r="E40" s="303"/>
      <c r="F40" s="303"/>
      <c r="G40" s="303"/>
      <c r="H40" s="303"/>
      <c r="I40" s="303"/>
      <c r="J40" s="303"/>
      <c r="K40" s="303"/>
      <c r="L40" s="303"/>
      <c r="M40" s="152" t="s">
        <v>153</v>
      </c>
      <c r="N40" s="304">
        <f>N41-N42</f>
        <v>0</v>
      </c>
      <c r="O40" s="305"/>
      <c r="P40" s="306"/>
      <c r="Q40" s="304">
        <f>Q41-Q42</f>
        <v>0</v>
      </c>
      <c r="R40" s="305"/>
      <c r="S40" s="305"/>
      <c r="T40" s="305"/>
      <c r="U40" s="306"/>
    </row>
    <row r="41" spans="1:21" s="153" customFormat="1" ht="12" customHeight="1">
      <c r="A41" s="302" t="s">
        <v>728</v>
      </c>
      <c r="B41" s="303"/>
      <c r="C41" s="303"/>
      <c r="D41" s="303"/>
      <c r="E41" s="303"/>
      <c r="F41" s="303"/>
      <c r="G41" s="303"/>
      <c r="H41" s="303"/>
      <c r="I41" s="303"/>
      <c r="J41" s="303"/>
      <c r="K41" s="303"/>
      <c r="L41" s="303"/>
      <c r="M41" s="152" t="s">
        <v>729</v>
      </c>
      <c r="N41" s="307"/>
      <c r="O41" s="308"/>
      <c r="P41" s="309"/>
      <c r="Q41" s="307"/>
      <c r="R41" s="308"/>
      <c r="S41" s="308"/>
      <c r="T41" s="308"/>
      <c r="U41" s="309"/>
    </row>
    <row r="42" spans="1:21" s="153" customFormat="1" ht="12" customHeight="1">
      <c r="A42" s="302" t="s">
        <v>730</v>
      </c>
      <c r="B42" s="303"/>
      <c r="C42" s="303"/>
      <c r="D42" s="303"/>
      <c r="E42" s="303"/>
      <c r="F42" s="303"/>
      <c r="G42" s="303"/>
      <c r="H42" s="303"/>
      <c r="I42" s="303"/>
      <c r="J42" s="303"/>
      <c r="K42" s="303"/>
      <c r="L42" s="303"/>
      <c r="M42" s="152" t="s">
        <v>731</v>
      </c>
      <c r="N42" s="307"/>
      <c r="O42" s="308"/>
      <c r="P42" s="309"/>
      <c r="Q42" s="307"/>
      <c r="R42" s="308"/>
      <c r="S42" s="308"/>
      <c r="T42" s="308"/>
      <c r="U42" s="309"/>
    </row>
    <row r="43" spans="1:22" s="153" customFormat="1" ht="12" customHeight="1">
      <c r="A43" s="310" t="s">
        <v>27</v>
      </c>
      <c r="B43" s="303"/>
      <c r="C43" s="303"/>
      <c r="D43" s="303"/>
      <c r="E43" s="303"/>
      <c r="F43" s="303"/>
      <c r="G43" s="303"/>
      <c r="H43" s="303"/>
      <c r="I43" s="303"/>
      <c r="J43" s="303"/>
      <c r="K43" s="303"/>
      <c r="L43" s="311"/>
      <c r="M43" s="154" t="s">
        <v>94</v>
      </c>
      <c r="N43" s="312"/>
      <c r="O43" s="312"/>
      <c r="P43" s="312"/>
      <c r="Q43" s="313"/>
      <c r="R43" s="313"/>
      <c r="S43" s="313"/>
      <c r="T43" s="313"/>
      <c r="U43" s="313"/>
      <c r="V43" s="142"/>
    </row>
    <row r="44" spans="1:22" s="153" customFormat="1" ht="12" customHeight="1">
      <c r="A44" s="310" t="s">
        <v>382</v>
      </c>
      <c r="B44" s="303"/>
      <c r="C44" s="303"/>
      <c r="D44" s="303"/>
      <c r="E44" s="303"/>
      <c r="F44" s="303"/>
      <c r="G44" s="303"/>
      <c r="H44" s="303"/>
      <c r="I44" s="303"/>
      <c r="J44" s="303"/>
      <c r="K44" s="303"/>
      <c r="L44" s="311"/>
      <c r="M44" s="155" t="s">
        <v>732</v>
      </c>
      <c r="N44" s="314"/>
      <c r="O44" s="315"/>
      <c r="P44" s="316"/>
      <c r="Q44" s="317"/>
      <c r="R44" s="318"/>
      <c r="S44" s="318"/>
      <c r="T44" s="318"/>
      <c r="U44" s="319"/>
      <c r="V44" s="142"/>
    </row>
    <row r="45" spans="1:22" s="103" customFormat="1" ht="12" customHeight="1">
      <c r="A45" s="289" t="s">
        <v>28</v>
      </c>
      <c r="B45" s="290"/>
      <c r="C45" s="290"/>
      <c r="D45" s="290"/>
      <c r="E45" s="290"/>
      <c r="F45" s="290"/>
      <c r="G45" s="290"/>
      <c r="H45" s="290"/>
      <c r="I45" s="290"/>
      <c r="J45" s="290"/>
      <c r="K45" s="290"/>
      <c r="L45" s="291"/>
      <c r="M45" s="139" t="s">
        <v>95</v>
      </c>
      <c r="N45" s="287"/>
      <c r="O45" s="287"/>
      <c r="P45" s="287"/>
      <c r="Q45" s="288"/>
      <c r="R45" s="288"/>
      <c r="S45" s="288"/>
      <c r="T45" s="288"/>
      <c r="U45" s="288"/>
      <c r="V45" s="142"/>
    </row>
    <row r="46" spans="1:22" s="103" customFormat="1" ht="12" customHeight="1">
      <c r="A46" s="289" t="s">
        <v>733</v>
      </c>
      <c r="B46" s="290"/>
      <c r="C46" s="290"/>
      <c r="D46" s="290"/>
      <c r="E46" s="290"/>
      <c r="F46" s="290"/>
      <c r="G46" s="290"/>
      <c r="H46" s="290"/>
      <c r="I46" s="290"/>
      <c r="J46" s="290"/>
      <c r="K46" s="290"/>
      <c r="L46" s="291"/>
      <c r="M46" s="139" t="s">
        <v>734</v>
      </c>
      <c r="N46" s="287"/>
      <c r="O46" s="287"/>
      <c r="P46" s="287"/>
      <c r="Q46" s="288"/>
      <c r="R46" s="288"/>
      <c r="S46" s="288"/>
      <c r="T46" s="288"/>
      <c r="U46" s="288"/>
      <c r="V46" s="142"/>
    </row>
    <row r="47" spans="1:22" s="103" customFormat="1" ht="12" customHeight="1">
      <c r="A47" s="320" t="s">
        <v>29</v>
      </c>
      <c r="B47" s="321"/>
      <c r="C47" s="321"/>
      <c r="D47" s="321"/>
      <c r="E47" s="321"/>
      <c r="F47" s="321"/>
      <c r="G47" s="321"/>
      <c r="H47" s="321"/>
      <c r="I47" s="321"/>
      <c r="J47" s="321"/>
      <c r="K47" s="321"/>
      <c r="L47" s="322"/>
      <c r="M47" s="134" t="s">
        <v>96</v>
      </c>
      <c r="N47" s="323">
        <f>N24+N27+N29+N33+N37+N38+N39+N40+N43+N44+N45+N46</f>
        <v>61</v>
      </c>
      <c r="O47" s="323"/>
      <c r="P47" s="323"/>
      <c r="Q47" s="324">
        <f>Q24+Q27+Q29+Q33+Q37+Q38+Q39+Q40+Q43+Q44+Q45+Q46</f>
        <v>97</v>
      </c>
      <c r="R47" s="324"/>
      <c r="S47" s="324"/>
      <c r="T47" s="324"/>
      <c r="U47" s="324"/>
      <c r="V47" s="142"/>
    </row>
    <row r="48" spans="1:22" s="103" customFormat="1" ht="12" customHeight="1">
      <c r="A48" s="283" t="s">
        <v>30</v>
      </c>
      <c r="B48" s="284"/>
      <c r="C48" s="284"/>
      <c r="D48" s="284"/>
      <c r="E48" s="284"/>
      <c r="F48" s="284"/>
      <c r="G48" s="284"/>
      <c r="H48" s="284"/>
      <c r="I48" s="284"/>
      <c r="J48" s="284"/>
      <c r="K48" s="284"/>
      <c r="L48" s="285"/>
      <c r="M48" s="139"/>
      <c r="N48" s="287"/>
      <c r="O48" s="287"/>
      <c r="P48" s="287"/>
      <c r="Q48" s="288"/>
      <c r="R48" s="288"/>
      <c r="S48" s="288"/>
      <c r="T48" s="288"/>
      <c r="U48" s="288"/>
      <c r="V48" s="159"/>
    </row>
    <row r="49" spans="1:22" s="103" customFormat="1" ht="12" customHeight="1">
      <c r="A49" s="289" t="s">
        <v>109</v>
      </c>
      <c r="B49" s="290"/>
      <c r="C49" s="290"/>
      <c r="D49" s="290"/>
      <c r="E49" s="290"/>
      <c r="F49" s="290"/>
      <c r="G49" s="290"/>
      <c r="H49" s="290"/>
      <c r="I49" s="290"/>
      <c r="J49" s="290"/>
      <c r="K49" s="290"/>
      <c r="L49" s="291"/>
      <c r="M49" s="139">
        <v>100</v>
      </c>
      <c r="N49" s="287"/>
      <c r="O49" s="287"/>
      <c r="P49" s="287"/>
      <c r="Q49" s="288"/>
      <c r="R49" s="288"/>
      <c r="S49" s="288"/>
      <c r="T49" s="288"/>
      <c r="U49" s="288"/>
      <c r="V49" s="142"/>
    </row>
    <row r="50" spans="1:22" s="103" customFormat="1" ht="12" customHeight="1">
      <c r="A50" s="289" t="s">
        <v>110</v>
      </c>
      <c r="B50" s="290"/>
      <c r="C50" s="290"/>
      <c r="D50" s="290"/>
      <c r="E50" s="290"/>
      <c r="F50" s="290"/>
      <c r="G50" s="290"/>
      <c r="H50" s="290"/>
      <c r="I50" s="290"/>
      <c r="J50" s="290"/>
      <c r="K50" s="290"/>
      <c r="L50" s="291"/>
      <c r="M50" s="139">
        <v>110</v>
      </c>
      <c r="N50" s="287"/>
      <c r="O50" s="287"/>
      <c r="P50" s="287"/>
      <c r="Q50" s="288"/>
      <c r="R50" s="288"/>
      <c r="S50" s="288"/>
      <c r="T50" s="288"/>
      <c r="U50" s="288"/>
      <c r="V50" s="142"/>
    </row>
    <row r="51" spans="1:22" s="103" customFormat="1" ht="12" customHeight="1">
      <c r="A51" s="289" t="s">
        <v>111</v>
      </c>
      <c r="B51" s="290"/>
      <c r="C51" s="290"/>
      <c r="D51" s="290"/>
      <c r="E51" s="290"/>
      <c r="F51" s="290"/>
      <c r="G51" s="290"/>
      <c r="H51" s="290"/>
      <c r="I51" s="290"/>
      <c r="J51" s="290"/>
      <c r="K51" s="290"/>
      <c r="L51" s="291"/>
      <c r="M51" s="139">
        <v>120</v>
      </c>
      <c r="N51" s="287"/>
      <c r="O51" s="287"/>
      <c r="P51" s="287"/>
      <c r="Q51" s="288"/>
      <c r="R51" s="288"/>
      <c r="S51" s="288"/>
      <c r="T51" s="288"/>
      <c r="U51" s="288"/>
      <c r="V51" s="142"/>
    </row>
    <row r="52" spans="1:22" s="103" customFormat="1" ht="12" customHeight="1">
      <c r="A52" s="289" t="s">
        <v>112</v>
      </c>
      <c r="B52" s="290"/>
      <c r="C52" s="290"/>
      <c r="D52" s="290"/>
      <c r="E52" s="290"/>
      <c r="F52" s="290"/>
      <c r="G52" s="290"/>
      <c r="H52" s="290"/>
      <c r="I52" s="290"/>
      <c r="J52" s="290"/>
      <c r="K52" s="290"/>
      <c r="L52" s="291"/>
      <c r="M52" s="139">
        <v>130</v>
      </c>
      <c r="N52" s="287"/>
      <c r="O52" s="287"/>
      <c r="P52" s="287"/>
      <c r="Q52" s="288"/>
      <c r="R52" s="288"/>
      <c r="S52" s="288"/>
      <c r="T52" s="288"/>
      <c r="U52" s="288"/>
      <c r="V52" s="142"/>
    </row>
    <row r="53" spans="1:22" s="103" customFormat="1" ht="12" customHeight="1">
      <c r="A53" s="289" t="s">
        <v>113</v>
      </c>
      <c r="B53" s="290"/>
      <c r="C53" s="290"/>
      <c r="D53" s="290"/>
      <c r="E53" s="290"/>
      <c r="F53" s="290"/>
      <c r="G53" s="290"/>
      <c r="H53" s="290"/>
      <c r="I53" s="290"/>
      <c r="J53" s="290"/>
      <c r="K53" s="290"/>
      <c r="L53" s="291"/>
      <c r="M53" s="139">
        <v>140</v>
      </c>
      <c r="N53" s="287"/>
      <c r="O53" s="287"/>
      <c r="P53" s="287"/>
      <c r="Q53" s="288"/>
      <c r="R53" s="288"/>
      <c r="S53" s="288"/>
      <c r="T53" s="288"/>
      <c r="U53" s="288"/>
      <c r="V53" s="142"/>
    </row>
    <row r="54" spans="1:22" s="103" customFormat="1" ht="12" customHeight="1">
      <c r="A54" s="289" t="s">
        <v>31</v>
      </c>
      <c r="B54" s="290"/>
      <c r="C54" s="290"/>
      <c r="D54" s="290"/>
      <c r="E54" s="290"/>
      <c r="F54" s="290"/>
      <c r="G54" s="290"/>
      <c r="H54" s="290"/>
      <c r="I54" s="290"/>
      <c r="J54" s="290"/>
      <c r="K54" s="290"/>
      <c r="L54" s="291"/>
      <c r="M54" s="139">
        <v>150</v>
      </c>
      <c r="N54" s="287"/>
      <c r="O54" s="287"/>
      <c r="P54" s="287"/>
      <c r="Q54" s="288"/>
      <c r="R54" s="288"/>
      <c r="S54" s="288"/>
      <c r="T54" s="288"/>
      <c r="U54" s="288"/>
      <c r="V54" s="142"/>
    </row>
    <row r="55" spans="1:22" s="103" customFormat="1" ht="12" customHeight="1">
      <c r="A55" s="289" t="s">
        <v>32</v>
      </c>
      <c r="B55" s="290"/>
      <c r="C55" s="290"/>
      <c r="D55" s="290"/>
      <c r="E55" s="290"/>
      <c r="F55" s="290"/>
      <c r="G55" s="290"/>
      <c r="H55" s="290"/>
      <c r="I55" s="290"/>
      <c r="J55" s="290"/>
      <c r="K55" s="290"/>
      <c r="L55" s="291"/>
      <c r="M55" s="139"/>
      <c r="N55" s="287"/>
      <c r="O55" s="287"/>
      <c r="P55" s="287"/>
      <c r="Q55" s="288"/>
      <c r="R55" s="288"/>
      <c r="S55" s="288"/>
      <c r="T55" s="288"/>
      <c r="U55" s="288"/>
      <c r="V55" s="142"/>
    </row>
    <row r="56" spans="1:22" s="103" customFormat="1" ht="12" customHeight="1">
      <c r="A56" s="292" t="s">
        <v>33</v>
      </c>
      <c r="B56" s="293"/>
      <c r="C56" s="293"/>
      <c r="D56" s="293"/>
      <c r="E56" s="293"/>
      <c r="F56" s="293"/>
      <c r="G56" s="293"/>
      <c r="H56" s="293"/>
      <c r="I56" s="293"/>
      <c r="J56" s="293"/>
      <c r="K56" s="293"/>
      <c r="L56" s="294"/>
      <c r="M56" s="139">
        <v>160</v>
      </c>
      <c r="N56" s="295">
        <f>N57-O58</f>
        <v>19</v>
      </c>
      <c r="O56" s="295"/>
      <c r="P56" s="295"/>
      <c r="Q56" s="296">
        <f>Q57-R58</f>
        <v>40</v>
      </c>
      <c r="R56" s="296"/>
      <c r="S56" s="296"/>
      <c r="T56" s="296"/>
      <c r="U56" s="296"/>
      <c r="V56" s="142"/>
    </row>
    <row r="57" spans="1:22" s="103" customFormat="1" ht="12" customHeight="1">
      <c r="A57" s="292" t="s">
        <v>19</v>
      </c>
      <c r="B57" s="293"/>
      <c r="C57" s="293"/>
      <c r="D57" s="293"/>
      <c r="E57" s="293"/>
      <c r="F57" s="293"/>
      <c r="G57" s="293"/>
      <c r="H57" s="293"/>
      <c r="I57" s="293"/>
      <c r="J57" s="293"/>
      <c r="K57" s="293"/>
      <c r="L57" s="294"/>
      <c r="M57" s="139">
        <v>161</v>
      </c>
      <c r="N57" s="300">
        <v>19</v>
      </c>
      <c r="O57" s="300"/>
      <c r="P57" s="300"/>
      <c r="Q57" s="301">
        <v>40</v>
      </c>
      <c r="R57" s="301"/>
      <c r="S57" s="301"/>
      <c r="T57" s="301"/>
      <c r="U57" s="301"/>
      <c r="V57" s="142"/>
    </row>
    <row r="58" spans="1:22" s="103" customFormat="1" ht="12" customHeight="1">
      <c r="A58" s="292" t="s">
        <v>34</v>
      </c>
      <c r="B58" s="293"/>
      <c r="C58" s="293"/>
      <c r="D58" s="293"/>
      <c r="E58" s="293"/>
      <c r="F58" s="293"/>
      <c r="G58" s="293"/>
      <c r="H58" s="293"/>
      <c r="I58" s="293"/>
      <c r="J58" s="293"/>
      <c r="K58" s="293"/>
      <c r="L58" s="294"/>
      <c r="M58" s="160">
        <v>162</v>
      </c>
      <c r="N58" s="161" t="s">
        <v>98</v>
      </c>
      <c r="O58" s="162"/>
      <c r="P58" s="163" t="s">
        <v>99</v>
      </c>
      <c r="Q58" s="164" t="s">
        <v>98</v>
      </c>
      <c r="R58" s="325"/>
      <c r="S58" s="325"/>
      <c r="T58" s="325"/>
      <c r="U58" s="165" t="s">
        <v>99</v>
      </c>
      <c r="V58" s="142"/>
    </row>
    <row r="59" spans="1:22" s="103" customFormat="1" ht="12" customHeight="1">
      <c r="A59" s="289" t="s">
        <v>35</v>
      </c>
      <c r="B59" s="290"/>
      <c r="C59" s="290"/>
      <c r="D59" s="290"/>
      <c r="E59" s="290"/>
      <c r="F59" s="290"/>
      <c r="G59" s="290"/>
      <c r="H59" s="290"/>
      <c r="I59" s="290"/>
      <c r="J59" s="290"/>
      <c r="K59" s="290"/>
      <c r="L59" s="291"/>
      <c r="M59" s="139"/>
      <c r="N59" s="287"/>
      <c r="O59" s="287"/>
      <c r="P59" s="287"/>
      <c r="Q59" s="288"/>
      <c r="R59" s="288"/>
      <c r="S59" s="288"/>
      <c r="T59" s="288"/>
      <c r="U59" s="288"/>
      <c r="V59" s="148"/>
    </row>
    <row r="60" spans="1:22" s="103" customFormat="1" ht="12" customHeight="1">
      <c r="A60" s="292" t="s">
        <v>36</v>
      </c>
      <c r="B60" s="293"/>
      <c r="C60" s="293"/>
      <c r="D60" s="293"/>
      <c r="E60" s="293"/>
      <c r="F60" s="293"/>
      <c r="G60" s="293"/>
      <c r="H60" s="293"/>
      <c r="I60" s="293"/>
      <c r="J60" s="293"/>
      <c r="K60" s="293"/>
      <c r="L60" s="294"/>
      <c r="M60" s="139">
        <v>170</v>
      </c>
      <c r="N60" s="287">
        <v>1</v>
      </c>
      <c r="O60" s="287"/>
      <c r="P60" s="287"/>
      <c r="Q60" s="288">
        <v>21</v>
      </c>
      <c r="R60" s="288"/>
      <c r="S60" s="288"/>
      <c r="T60" s="288"/>
      <c r="U60" s="288"/>
      <c r="V60" s="142"/>
    </row>
    <row r="61" spans="1:22" s="103" customFormat="1" ht="12" customHeight="1">
      <c r="A61" s="292" t="s">
        <v>37</v>
      </c>
      <c r="B61" s="293"/>
      <c r="C61" s="293"/>
      <c r="D61" s="293"/>
      <c r="E61" s="293"/>
      <c r="F61" s="293"/>
      <c r="G61" s="293"/>
      <c r="H61" s="293"/>
      <c r="I61" s="293"/>
      <c r="J61" s="293"/>
      <c r="K61" s="293"/>
      <c r="L61" s="294"/>
      <c r="M61" s="139">
        <v>180</v>
      </c>
      <c r="N61" s="287">
        <v>3565</v>
      </c>
      <c r="O61" s="287"/>
      <c r="P61" s="287"/>
      <c r="Q61" s="288">
        <v>52</v>
      </c>
      <c r="R61" s="288"/>
      <c r="S61" s="288"/>
      <c r="T61" s="288"/>
      <c r="U61" s="288"/>
      <c r="V61" s="142"/>
    </row>
    <row r="62" spans="1:22" s="103" customFormat="1" ht="12" customHeight="1">
      <c r="A62" s="292" t="s">
        <v>38</v>
      </c>
      <c r="B62" s="293"/>
      <c r="C62" s="293"/>
      <c r="D62" s="293"/>
      <c r="E62" s="293"/>
      <c r="F62" s="293"/>
      <c r="G62" s="293"/>
      <c r="H62" s="293"/>
      <c r="I62" s="293"/>
      <c r="J62" s="293"/>
      <c r="K62" s="293"/>
      <c r="L62" s="294"/>
      <c r="M62" s="139">
        <v>190</v>
      </c>
      <c r="N62" s="287"/>
      <c r="O62" s="287"/>
      <c r="P62" s="287"/>
      <c r="Q62" s="288">
        <v>5</v>
      </c>
      <c r="R62" s="288"/>
      <c r="S62" s="288"/>
      <c r="T62" s="288"/>
      <c r="U62" s="288"/>
      <c r="V62" s="142"/>
    </row>
    <row r="63" spans="1:22" s="103" customFormat="1" ht="12" customHeight="1">
      <c r="A63" s="292" t="s">
        <v>39</v>
      </c>
      <c r="B63" s="293"/>
      <c r="C63" s="293"/>
      <c r="D63" s="293"/>
      <c r="E63" s="293"/>
      <c r="F63" s="293"/>
      <c r="G63" s="293"/>
      <c r="H63" s="293"/>
      <c r="I63" s="293"/>
      <c r="J63" s="293"/>
      <c r="K63" s="293"/>
      <c r="L63" s="294"/>
      <c r="M63" s="139">
        <v>200</v>
      </c>
      <c r="N63" s="287"/>
      <c r="O63" s="287"/>
      <c r="P63" s="287"/>
      <c r="Q63" s="288"/>
      <c r="R63" s="288"/>
      <c r="S63" s="288"/>
      <c r="T63" s="288"/>
      <c r="U63" s="288"/>
      <c r="V63" s="142"/>
    </row>
    <row r="64" spans="1:22" s="103" customFormat="1" ht="12" customHeight="1">
      <c r="A64" s="289" t="s">
        <v>40</v>
      </c>
      <c r="B64" s="290"/>
      <c r="C64" s="290"/>
      <c r="D64" s="290"/>
      <c r="E64" s="290"/>
      <c r="F64" s="290"/>
      <c r="G64" s="290"/>
      <c r="H64" s="290"/>
      <c r="I64" s="290"/>
      <c r="J64" s="290"/>
      <c r="K64" s="290"/>
      <c r="L64" s="291"/>
      <c r="M64" s="139">
        <v>210</v>
      </c>
      <c r="N64" s="287">
        <v>524</v>
      </c>
      <c r="O64" s="287"/>
      <c r="P64" s="287"/>
      <c r="Q64" s="288">
        <v>48</v>
      </c>
      <c r="R64" s="288"/>
      <c r="S64" s="288"/>
      <c r="T64" s="288"/>
      <c r="U64" s="288"/>
      <c r="V64" s="142"/>
    </row>
    <row r="65" spans="1:22" s="103" customFormat="1" ht="12" customHeight="1">
      <c r="A65" s="289" t="s">
        <v>41</v>
      </c>
      <c r="B65" s="290"/>
      <c r="C65" s="290"/>
      <c r="D65" s="290"/>
      <c r="E65" s="290"/>
      <c r="F65" s="290"/>
      <c r="G65" s="290"/>
      <c r="H65" s="290"/>
      <c r="I65" s="290"/>
      <c r="J65" s="290"/>
      <c r="K65" s="290"/>
      <c r="L65" s="291"/>
      <c r="M65" s="139">
        <v>220</v>
      </c>
      <c r="N65" s="287">
        <v>21929</v>
      </c>
      <c r="O65" s="287"/>
      <c r="P65" s="287"/>
      <c r="Q65" s="288">
        <v>10210</v>
      </c>
      <c r="R65" s="288"/>
      <c r="S65" s="288"/>
      <c r="T65" s="288"/>
      <c r="U65" s="288"/>
      <c r="V65" s="142"/>
    </row>
    <row r="66" spans="1:22" s="103" customFormat="1" ht="12" customHeight="1">
      <c r="A66" s="289" t="s">
        <v>42</v>
      </c>
      <c r="B66" s="290"/>
      <c r="C66" s="290"/>
      <c r="D66" s="290"/>
      <c r="E66" s="290"/>
      <c r="F66" s="290"/>
      <c r="G66" s="290"/>
      <c r="H66" s="290"/>
      <c r="I66" s="290"/>
      <c r="J66" s="290"/>
      <c r="K66" s="290"/>
      <c r="L66" s="291"/>
      <c r="M66" s="139"/>
      <c r="N66" s="287"/>
      <c r="O66" s="287"/>
      <c r="P66" s="287"/>
      <c r="Q66" s="288"/>
      <c r="R66" s="288"/>
      <c r="S66" s="288"/>
      <c r="T66" s="288"/>
      <c r="U66" s="288"/>
      <c r="V66" s="142"/>
    </row>
    <row r="67" spans="1:22" s="103" customFormat="1" ht="12" customHeight="1">
      <c r="A67" s="292" t="s">
        <v>43</v>
      </c>
      <c r="B67" s="293"/>
      <c r="C67" s="293"/>
      <c r="D67" s="293"/>
      <c r="E67" s="293"/>
      <c r="F67" s="293"/>
      <c r="G67" s="293"/>
      <c r="H67" s="293"/>
      <c r="I67" s="293"/>
      <c r="J67" s="293"/>
      <c r="K67" s="293"/>
      <c r="L67" s="294"/>
      <c r="M67" s="139">
        <v>230</v>
      </c>
      <c r="N67" s="287">
        <v>1493</v>
      </c>
      <c r="O67" s="287"/>
      <c r="P67" s="287"/>
      <c r="Q67" s="288">
        <v>933</v>
      </c>
      <c r="R67" s="288"/>
      <c r="S67" s="288"/>
      <c r="T67" s="288"/>
      <c r="U67" s="288"/>
      <c r="V67" s="142"/>
    </row>
    <row r="68" spans="1:22" s="153" customFormat="1" ht="12" customHeight="1">
      <c r="A68" s="292" t="s">
        <v>119</v>
      </c>
      <c r="B68" s="293"/>
      <c r="C68" s="293"/>
      <c r="D68" s="293"/>
      <c r="E68" s="293"/>
      <c r="F68" s="293"/>
      <c r="G68" s="293"/>
      <c r="H68" s="293"/>
      <c r="I68" s="293"/>
      <c r="J68" s="293"/>
      <c r="K68" s="293"/>
      <c r="L68" s="294"/>
      <c r="M68" s="155" t="s">
        <v>120</v>
      </c>
      <c r="N68" s="314">
        <v>0</v>
      </c>
      <c r="O68" s="315"/>
      <c r="P68" s="316"/>
      <c r="Q68" s="317">
        <v>0</v>
      </c>
      <c r="R68" s="318"/>
      <c r="S68" s="318"/>
      <c r="T68" s="318"/>
      <c r="U68" s="319"/>
      <c r="V68" s="142"/>
    </row>
    <row r="69" spans="1:22" s="103" customFormat="1" ht="12" customHeight="1">
      <c r="A69" s="292" t="s">
        <v>44</v>
      </c>
      <c r="B69" s="293"/>
      <c r="C69" s="293"/>
      <c r="D69" s="293"/>
      <c r="E69" s="293"/>
      <c r="F69" s="293"/>
      <c r="G69" s="293"/>
      <c r="H69" s="293"/>
      <c r="I69" s="293"/>
      <c r="J69" s="293"/>
      <c r="K69" s="293"/>
      <c r="L69" s="294"/>
      <c r="M69" s="139">
        <v>240</v>
      </c>
      <c r="N69" s="287"/>
      <c r="O69" s="287"/>
      <c r="P69" s="287"/>
      <c r="Q69" s="288"/>
      <c r="R69" s="288"/>
      <c r="S69" s="288"/>
      <c r="T69" s="288"/>
      <c r="U69" s="288"/>
      <c r="V69" s="142"/>
    </row>
    <row r="70" spans="1:22" s="103" customFormat="1" ht="12" customHeight="1">
      <c r="A70" s="289" t="s">
        <v>45</v>
      </c>
      <c r="B70" s="290"/>
      <c r="C70" s="290"/>
      <c r="D70" s="290"/>
      <c r="E70" s="290"/>
      <c r="F70" s="290"/>
      <c r="G70" s="290"/>
      <c r="H70" s="290"/>
      <c r="I70" s="290"/>
      <c r="J70" s="290"/>
      <c r="K70" s="290"/>
      <c r="L70" s="291"/>
      <c r="M70" s="139">
        <v>250</v>
      </c>
      <c r="N70" s="287"/>
      <c r="O70" s="287"/>
      <c r="P70" s="287"/>
      <c r="Q70" s="288"/>
      <c r="R70" s="288"/>
      <c r="S70" s="288"/>
      <c r="T70" s="288"/>
      <c r="U70" s="288"/>
      <c r="V70" s="142"/>
    </row>
    <row r="71" spans="1:22" s="103" customFormat="1" ht="12" customHeight="1">
      <c r="A71" s="320" t="s">
        <v>46</v>
      </c>
      <c r="B71" s="321"/>
      <c r="C71" s="321"/>
      <c r="D71" s="321"/>
      <c r="E71" s="321"/>
      <c r="F71" s="321"/>
      <c r="G71" s="321"/>
      <c r="H71" s="321"/>
      <c r="I71" s="321"/>
      <c r="J71" s="321"/>
      <c r="K71" s="321"/>
      <c r="L71" s="322"/>
      <c r="M71" s="134">
        <v>260</v>
      </c>
      <c r="N71" s="323">
        <f>SUM(N49:P54,N56,N60:P65,N67,N69:P70)</f>
        <v>27531</v>
      </c>
      <c r="O71" s="323"/>
      <c r="P71" s="323"/>
      <c r="Q71" s="324">
        <f>SUM(Q49:U54,Q56,Q60:U65,Q67,Q69:U70)</f>
        <v>11309</v>
      </c>
      <c r="R71" s="324"/>
      <c r="S71" s="324"/>
      <c r="T71" s="324"/>
      <c r="U71" s="324"/>
      <c r="V71" s="142"/>
    </row>
    <row r="72" spans="1:22" s="103" customFormat="1" ht="12" customHeight="1">
      <c r="A72" s="283" t="s">
        <v>47</v>
      </c>
      <c r="B72" s="284"/>
      <c r="C72" s="284"/>
      <c r="D72" s="284"/>
      <c r="E72" s="284"/>
      <c r="F72" s="284"/>
      <c r="G72" s="284"/>
      <c r="H72" s="284"/>
      <c r="I72" s="284"/>
      <c r="J72" s="284"/>
      <c r="K72" s="284"/>
      <c r="L72" s="285"/>
      <c r="M72" s="134">
        <v>270</v>
      </c>
      <c r="N72" s="326">
        <v>4</v>
      </c>
      <c r="O72" s="326"/>
      <c r="P72" s="326"/>
      <c r="Q72" s="327">
        <v>21</v>
      </c>
      <c r="R72" s="327"/>
      <c r="S72" s="327"/>
      <c r="T72" s="327"/>
      <c r="U72" s="327"/>
      <c r="V72" s="159"/>
    </row>
    <row r="73" spans="1:22" s="153" customFormat="1" ht="12" customHeight="1">
      <c r="A73" s="328" t="s">
        <v>735</v>
      </c>
      <c r="B73" s="329"/>
      <c r="C73" s="329"/>
      <c r="D73" s="329"/>
      <c r="E73" s="329"/>
      <c r="F73" s="329"/>
      <c r="G73" s="329"/>
      <c r="H73" s="329"/>
      <c r="I73" s="329"/>
      <c r="J73" s="329"/>
      <c r="K73" s="329"/>
      <c r="L73" s="330"/>
      <c r="M73" s="166" t="s">
        <v>736</v>
      </c>
      <c r="N73" s="331"/>
      <c r="O73" s="332"/>
      <c r="P73" s="333"/>
      <c r="Q73" s="334"/>
      <c r="R73" s="335"/>
      <c r="S73" s="335"/>
      <c r="T73" s="335"/>
      <c r="U73" s="336"/>
      <c r="V73" s="159"/>
    </row>
    <row r="74" spans="1:22" s="103" customFormat="1" ht="12" customHeight="1">
      <c r="A74" s="320" t="s">
        <v>9</v>
      </c>
      <c r="B74" s="321"/>
      <c r="C74" s="321"/>
      <c r="D74" s="321"/>
      <c r="E74" s="321"/>
      <c r="F74" s="321"/>
      <c r="G74" s="321"/>
      <c r="H74" s="321"/>
      <c r="I74" s="321"/>
      <c r="J74" s="321"/>
      <c r="K74" s="321"/>
      <c r="L74" s="322"/>
      <c r="M74" s="134">
        <v>280</v>
      </c>
      <c r="N74" s="323">
        <f>SUM(N47,N71,N72,N73)</f>
        <v>27596</v>
      </c>
      <c r="O74" s="323"/>
      <c r="P74" s="323"/>
      <c r="Q74" s="324">
        <f>SUM(Q47,Q71,Q72,Q73)</f>
        <v>11427</v>
      </c>
      <c r="R74" s="324"/>
      <c r="S74" s="324"/>
      <c r="T74" s="324"/>
      <c r="U74" s="324"/>
      <c r="V74" s="159"/>
    </row>
    <row r="75" spans="14:22" s="103" customFormat="1" ht="9" customHeight="1">
      <c r="N75" s="167"/>
      <c r="O75" s="167"/>
      <c r="P75" s="167"/>
      <c r="Q75" s="167"/>
      <c r="R75" s="167"/>
      <c r="S75" s="167"/>
      <c r="T75" s="167"/>
      <c r="U75" s="167"/>
      <c r="V75" s="159"/>
    </row>
    <row r="76" spans="1:22" s="103" customFormat="1" ht="25.5">
      <c r="A76" s="283" t="s">
        <v>48</v>
      </c>
      <c r="B76" s="284"/>
      <c r="C76" s="284"/>
      <c r="D76" s="284"/>
      <c r="E76" s="284"/>
      <c r="F76" s="284"/>
      <c r="G76" s="284"/>
      <c r="H76" s="284"/>
      <c r="I76" s="284"/>
      <c r="J76" s="284"/>
      <c r="K76" s="284"/>
      <c r="L76" s="285"/>
      <c r="M76" s="134" t="s">
        <v>13</v>
      </c>
      <c r="N76" s="326" t="s">
        <v>14</v>
      </c>
      <c r="O76" s="326"/>
      <c r="P76" s="326"/>
      <c r="Q76" s="326" t="s">
        <v>15</v>
      </c>
      <c r="R76" s="326"/>
      <c r="S76" s="326"/>
      <c r="T76" s="326"/>
      <c r="U76" s="326"/>
      <c r="V76" s="168"/>
    </row>
    <row r="77" spans="1:22" s="138" customFormat="1" ht="10.5" customHeight="1">
      <c r="A77" s="279">
        <v>1</v>
      </c>
      <c r="B77" s="280"/>
      <c r="C77" s="280"/>
      <c r="D77" s="280"/>
      <c r="E77" s="280"/>
      <c r="F77" s="280"/>
      <c r="G77" s="280"/>
      <c r="H77" s="280"/>
      <c r="I77" s="280"/>
      <c r="J77" s="280"/>
      <c r="K77" s="280"/>
      <c r="L77" s="281"/>
      <c r="M77" s="136">
        <v>2</v>
      </c>
      <c r="N77" s="337">
        <v>3</v>
      </c>
      <c r="O77" s="337"/>
      <c r="P77" s="337"/>
      <c r="Q77" s="337">
        <v>4</v>
      </c>
      <c r="R77" s="337"/>
      <c r="S77" s="337"/>
      <c r="T77" s="337"/>
      <c r="U77" s="337"/>
      <c r="V77" s="169"/>
    </row>
    <row r="78" spans="1:22" s="141" customFormat="1" ht="12" customHeight="1">
      <c r="A78" s="283" t="s">
        <v>49</v>
      </c>
      <c r="B78" s="284"/>
      <c r="C78" s="284"/>
      <c r="D78" s="284"/>
      <c r="E78" s="284"/>
      <c r="F78" s="284"/>
      <c r="G78" s="284"/>
      <c r="H78" s="284"/>
      <c r="I78" s="284"/>
      <c r="J78" s="284"/>
      <c r="K78" s="284"/>
      <c r="L78" s="285"/>
      <c r="M78" s="139"/>
      <c r="N78" s="287"/>
      <c r="O78" s="287"/>
      <c r="P78" s="287"/>
      <c r="Q78" s="288"/>
      <c r="R78" s="288"/>
      <c r="S78" s="288"/>
      <c r="T78" s="288"/>
      <c r="U78" s="288"/>
      <c r="V78" s="170"/>
    </row>
    <row r="79" spans="1:22" s="103" customFormat="1" ht="12" customHeight="1">
      <c r="A79" s="289" t="s">
        <v>50</v>
      </c>
      <c r="B79" s="290"/>
      <c r="C79" s="290"/>
      <c r="D79" s="290"/>
      <c r="E79" s="290"/>
      <c r="F79" s="290"/>
      <c r="G79" s="290"/>
      <c r="H79" s="290"/>
      <c r="I79" s="290"/>
      <c r="J79" s="290"/>
      <c r="K79" s="290"/>
      <c r="L79" s="291"/>
      <c r="M79" s="139">
        <v>300</v>
      </c>
      <c r="N79" s="287">
        <v>7000</v>
      </c>
      <c r="O79" s="287"/>
      <c r="P79" s="287"/>
      <c r="Q79" s="288">
        <v>7000</v>
      </c>
      <c r="R79" s="288"/>
      <c r="S79" s="288"/>
      <c r="T79" s="288"/>
      <c r="U79" s="288"/>
      <c r="V79" s="142"/>
    </row>
    <row r="80" spans="1:22" s="103" customFormat="1" ht="12" customHeight="1">
      <c r="A80" s="289" t="s">
        <v>51</v>
      </c>
      <c r="B80" s="290"/>
      <c r="C80" s="290"/>
      <c r="D80" s="290"/>
      <c r="E80" s="290"/>
      <c r="F80" s="290"/>
      <c r="G80" s="290"/>
      <c r="H80" s="290"/>
      <c r="I80" s="290"/>
      <c r="J80" s="290"/>
      <c r="K80" s="290"/>
      <c r="L80" s="291"/>
      <c r="M80" s="139">
        <v>310</v>
      </c>
      <c r="N80" s="287">
        <v>0</v>
      </c>
      <c r="O80" s="287"/>
      <c r="P80" s="287"/>
      <c r="Q80" s="288"/>
      <c r="R80" s="288"/>
      <c r="S80" s="288"/>
      <c r="T80" s="288"/>
      <c r="U80" s="288"/>
      <c r="V80" s="142"/>
    </row>
    <row r="81" spans="1:22" s="103" customFormat="1" ht="12" customHeight="1">
      <c r="A81" s="289" t="s">
        <v>52</v>
      </c>
      <c r="B81" s="290"/>
      <c r="C81" s="290"/>
      <c r="D81" s="290"/>
      <c r="E81" s="290"/>
      <c r="F81" s="290"/>
      <c r="G81" s="290"/>
      <c r="H81" s="290"/>
      <c r="I81" s="290"/>
      <c r="J81" s="290"/>
      <c r="K81" s="290"/>
      <c r="L81" s="291"/>
      <c r="M81" s="139">
        <v>320</v>
      </c>
      <c r="N81" s="287"/>
      <c r="O81" s="287"/>
      <c r="P81" s="287"/>
      <c r="Q81" s="288"/>
      <c r="R81" s="288"/>
      <c r="S81" s="288"/>
      <c r="T81" s="288"/>
      <c r="U81" s="288"/>
      <c r="V81" s="142"/>
    </row>
    <row r="82" spans="1:22" s="103" customFormat="1" ht="12" customHeight="1">
      <c r="A82" s="289" t="s">
        <v>53</v>
      </c>
      <c r="B82" s="290"/>
      <c r="C82" s="290"/>
      <c r="D82" s="290"/>
      <c r="E82" s="290"/>
      <c r="F82" s="290"/>
      <c r="G82" s="290"/>
      <c r="H82" s="290"/>
      <c r="I82" s="290"/>
      <c r="J82" s="290"/>
      <c r="K82" s="290"/>
      <c r="L82" s="291"/>
      <c r="M82" s="139">
        <v>330</v>
      </c>
      <c r="N82" s="287"/>
      <c r="O82" s="287"/>
      <c r="P82" s="287"/>
      <c r="Q82" s="288"/>
      <c r="R82" s="288"/>
      <c r="S82" s="288"/>
      <c r="T82" s="288"/>
      <c r="U82" s="288"/>
      <c r="V82" s="142"/>
    </row>
    <row r="83" spans="1:22" s="103" customFormat="1" ht="12" customHeight="1">
      <c r="A83" s="289" t="s">
        <v>54</v>
      </c>
      <c r="B83" s="290"/>
      <c r="C83" s="290"/>
      <c r="D83" s="290"/>
      <c r="E83" s="290"/>
      <c r="F83" s="290"/>
      <c r="G83" s="290"/>
      <c r="H83" s="290"/>
      <c r="I83" s="290"/>
      <c r="J83" s="290"/>
      <c r="K83" s="290"/>
      <c r="L83" s="291"/>
      <c r="M83" s="139">
        <v>340</v>
      </c>
      <c r="N83" s="300">
        <v>256</v>
      </c>
      <c r="O83" s="300"/>
      <c r="P83" s="300"/>
      <c r="Q83" s="301">
        <v>256</v>
      </c>
      <c r="R83" s="301"/>
      <c r="S83" s="301"/>
      <c r="T83" s="301"/>
      <c r="U83" s="301"/>
      <c r="V83" s="142"/>
    </row>
    <row r="84" spans="1:22" s="103" customFormat="1" ht="12" customHeight="1">
      <c r="A84" s="289" t="s">
        <v>55</v>
      </c>
      <c r="B84" s="290"/>
      <c r="C84" s="290"/>
      <c r="D84" s="290"/>
      <c r="E84" s="290"/>
      <c r="F84" s="290"/>
      <c r="G84" s="290"/>
      <c r="H84" s="290"/>
      <c r="I84" s="290"/>
      <c r="J84" s="290"/>
      <c r="K84" s="290"/>
      <c r="L84" s="291"/>
      <c r="M84" s="139">
        <v>350</v>
      </c>
      <c r="N84" s="171"/>
      <c r="O84" s="162">
        <v>-244</v>
      </c>
      <c r="P84" s="172"/>
      <c r="Q84" s="173"/>
      <c r="R84" s="325">
        <v>-15</v>
      </c>
      <c r="S84" s="325"/>
      <c r="T84" s="325"/>
      <c r="U84" s="165"/>
      <c r="V84" s="142"/>
    </row>
    <row r="85" spans="1:22" s="103" customFormat="1" ht="12" customHeight="1">
      <c r="A85" s="289" t="s">
        <v>56</v>
      </c>
      <c r="B85" s="290"/>
      <c r="C85" s="290"/>
      <c r="D85" s="290"/>
      <c r="E85" s="290"/>
      <c r="F85" s="290"/>
      <c r="G85" s="290"/>
      <c r="H85" s="290"/>
      <c r="I85" s="290"/>
      <c r="J85" s="290"/>
      <c r="K85" s="290"/>
      <c r="L85" s="291"/>
      <c r="M85" s="160">
        <v>360</v>
      </c>
      <c r="N85" s="174" t="s">
        <v>98</v>
      </c>
      <c r="O85" s="175"/>
      <c r="P85" s="176" t="s">
        <v>99</v>
      </c>
      <c r="Q85" s="177" t="s">
        <v>98</v>
      </c>
      <c r="R85" s="340"/>
      <c r="S85" s="341"/>
      <c r="T85" s="341"/>
      <c r="U85" s="178" t="s">
        <v>99</v>
      </c>
      <c r="V85" s="142"/>
    </row>
    <row r="86" spans="1:22" s="103" customFormat="1" ht="12" customHeight="1">
      <c r="A86" s="289" t="s">
        <v>57</v>
      </c>
      <c r="B86" s="290"/>
      <c r="C86" s="290"/>
      <c r="D86" s="290"/>
      <c r="E86" s="290"/>
      <c r="F86" s="290"/>
      <c r="G86" s="290"/>
      <c r="H86" s="290"/>
      <c r="I86" s="290"/>
      <c r="J86" s="290"/>
      <c r="K86" s="290"/>
      <c r="L86" s="291"/>
      <c r="M86" s="160">
        <v>370</v>
      </c>
      <c r="N86" s="161" t="s">
        <v>98</v>
      </c>
      <c r="O86" s="179"/>
      <c r="P86" s="163" t="s">
        <v>99</v>
      </c>
      <c r="Q86" s="164" t="s">
        <v>98</v>
      </c>
      <c r="R86" s="342"/>
      <c r="S86" s="342"/>
      <c r="T86" s="342"/>
      <c r="U86" s="165" t="s">
        <v>99</v>
      </c>
      <c r="V86" s="148"/>
    </row>
    <row r="87" spans="1:22" s="103" customFormat="1" ht="12" customHeight="1">
      <c r="A87" s="289" t="s">
        <v>737</v>
      </c>
      <c r="B87" s="290"/>
      <c r="C87" s="290"/>
      <c r="D87" s="290"/>
      <c r="E87" s="290"/>
      <c r="F87" s="290"/>
      <c r="G87" s="290"/>
      <c r="H87" s="290"/>
      <c r="I87" s="290"/>
      <c r="J87" s="290"/>
      <c r="K87" s="290"/>
      <c r="L87" s="291"/>
      <c r="M87" s="160" t="s">
        <v>738</v>
      </c>
      <c r="N87" s="171"/>
      <c r="O87" s="162"/>
      <c r="P87" s="172"/>
      <c r="Q87" s="173"/>
      <c r="R87" s="325"/>
      <c r="S87" s="325"/>
      <c r="T87" s="325"/>
      <c r="U87" s="165"/>
      <c r="V87" s="148"/>
    </row>
    <row r="88" spans="1:22" s="103" customFormat="1" ht="12" customHeight="1">
      <c r="A88" s="320" t="s">
        <v>29</v>
      </c>
      <c r="B88" s="321"/>
      <c r="C88" s="321"/>
      <c r="D88" s="321"/>
      <c r="E88" s="321"/>
      <c r="F88" s="321"/>
      <c r="G88" s="321"/>
      <c r="H88" s="321"/>
      <c r="I88" s="321"/>
      <c r="J88" s="321"/>
      <c r="K88" s="321"/>
      <c r="L88" s="322"/>
      <c r="M88" s="134">
        <v>380</v>
      </c>
      <c r="N88" s="323">
        <f>IF(O84&lt;0,SUM(N79:P83,-ABS(O84),-O85,-O86),SUM(N79:P83,O84,-O85,-O86))+IF(O87&lt;0,-ABS(O87),ABS(O87))</f>
        <v>7012</v>
      </c>
      <c r="O88" s="323"/>
      <c r="P88" s="323"/>
      <c r="Q88" s="324">
        <f>IF(R84&lt;0,SUM(Q79:U83,-ABS(R84),-R85,-R86),SUM(Q79:U83,ABS(R84),-R85,-R86))+IF(R87&lt;0,-ABS(R87),R87)</f>
        <v>7241</v>
      </c>
      <c r="R88" s="324"/>
      <c r="S88" s="324"/>
      <c r="T88" s="324"/>
      <c r="U88" s="324"/>
      <c r="V88" s="148"/>
    </row>
    <row r="89" spans="1:22" s="103" customFormat="1" ht="12" customHeight="1">
      <c r="A89" s="320" t="s">
        <v>739</v>
      </c>
      <c r="B89" s="321"/>
      <c r="C89" s="321"/>
      <c r="D89" s="321"/>
      <c r="E89" s="321"/>
      <c r="F89" s="321"/>
      <c r="G89" s="321"/>
      <c r="H89" s="321"/>
      <c r="I89" s="321"/>
      <c r="J89" s="321"/>
      <c r="K89" s="321"/>
      <c r="L89" s="322"/>
      <c r="M89" s="134" t="s">
        <v>740</v>
      </c>
      <c r="N89" s="338"/>
      <c r="O89" s="338"/>
      <c r="P89" s="338"/>
      <c r="Q89" s="339"/>
      <c r="R89" s="339"/>
      <c r="S89" s="339"/>
      <c r="T89" s="339"/>
      <c r="U89" s="339"/>
      <c r="V89" s="142"/>
    </row>
    <row r="90" spans="1:22" s="103" customFormat="1" ht="12" customHeight="1">
      <c r="A90" s="283" t="s">
        <v>115</v>
      </c>
      <c r="B90" s="284"/>
      <c r="C90" s="284"/>
      <c r="D90" s="284"/>
      <c r="E90" s="284"/>
      <c r="F90" s="284"/>
      <c r="G90" s="284"/>
      <c r="H90" s="284"/>
      <c r="I90" s="284"/>
      <c r="J90" s="284"/>
      <c r="K90" s="284"/>
      <c r="L90" s="285"/>
      <c r="M90" s="139"/>
      <c r="N90" s="287"/>
      <c r="O90" s="287"/>
      <c r="P90" s="287"/>
      <c r="Q90" s="288"/>
      <c r="R90" s="288"/>
      <c r="S90" s="288"/>
      <c r="T90" s="288"/>
      <c r="U90" s="288"/>
      <c r="V90" s="159"/>
    </row>
    <row r="91" spans="1:22" s="103" customFormat="1" ht="12" customHeight="1">
      <c r="A91" s="289" t="s">
        <v>58</v>
      </c>
      <c r="B91" s="290"/>
      <c r="C91" s="290"/>
      <c r="D91" s="290"/>
      <c r="E91" s="290"/>
      <c r="F91" s="290"/>
      <c r="G91" s="290"/>
      <c r="H91" s="290"/>
      <c r="I91" s="290"/>
      <c r="J91" s="290"/>
      <c r="K91" s="290"/>
      <c r="L91" s="291"/>
      <c r="M91" s="139">
        <v>400</v>
      </c>
      <c r="N91" s="287"/>
      <c r="O91" s="287"/>
      <c r="P91" s="287"/>
      <c r="Q91" s="288"/>
      <c r="R91" s="288"/>
      <c r="S91" s="288"/>
      <c r="T91" s="288"/>
      <c r="U91" s="288"/>
      <c r="V91" s="142"/>
    </row>
    <row r="92" spans="1:22" s="103" customFormat="1" ht="12" customHeight="1">
      <c r="A92" s="289" t="s">
        <v>59</v>
      </c>
      <c r="B92" s="290"/>
      <c r="C92" s="290"/>
      <c r="D92" s="290"/>
      <c r="E92" s="290"/>
      <c r="F92" s="290"/>
      <c r="G92" s="290"/>
      <c r="H92" s="290"/>
      <c r="I92" s="290"/>
      <c r="J92" s="290"/>
      <c r="K92" s="290"/>
      <c r="L92" s="291"/>
      <c r="M92" s="139">
        <v>410</v>
      </c>
      <c r="N92" s="287"/>
      <c r="O92" s="287"/>
      <c r="P92" s="287"/>
      <c r="Q92" s="288"/>
      <c r="R92" s="288"/>
      <c r="S92" s="288"/>
      <c r="T92" s="288"/>
      <c r="U92" s="288"/>
      <c r="V92" s="142"/>
    </row>
    <row r="93" spans="1:22" s="153" customFormat="1" ht="12" customHeight="1">
      <c r="A93" s="343" t="s">
        <v>741</v>
      </c>
      <c r="B93" s="344"/>
      <c r="C93" s="344"/>
      <c r="D93" s="344"/>
      <c r="E93" s="344"/>
      <c r="F93" s="344"/>
      <c r="G93" s="344"/>
      <c r="H93" s="344"/>
      <c r="I93" s="344"/>
      <c r="J93" s="344"/>
      <c r="K93" s="344"/>
      <c r="L93" s="345"/>
      <c r="M93" s="155" t="s">
        <v>742</v>
      </c>
      <c r="N93" s="314">
        <v>0</v>
      </c>
      <c r="O93" s="315"/>
      <c r="P93" s="316"/>
      <c r="Q93" s="317">
        <v>0</v>
      </c>
      <c r="R93" s="318"/>
      <c r="S93" s="318"/>
      <c r="T93" s="318"/>
      <c r="U93" s="319"/>
      <c r="V93" s="142"/>
    </row>
    <row r="94" spans="1:22" s="153" customFormat="1" ht="12" customHeight="1">
      <c r="A94" s="343" t="s">
        <v>743</v>
      </c>
      <c r="B94" s="344"/>
      <c r="C94" s="344"/>
      <c r="D94" s="344"/>
      <c r="E94" s="344"/>
      <c r="F94" s="344"/>
      <c r="G94" s="344"/>
      <c r="H94" s="344"/>
      <c r="I94" s="344"/>
      <c r="J94" s="344"/>
      <c r="K94" s="344"/>
      <c r="L94" s="345"/>
      <c r="M94" s="155" t="s">
        <v>744</v>
      </c>
      <c r="N94" s="156" t="s">
        <v>98</v>
      </c>
      <c r="O94" s="157"/>
      <c r="P94" s="158" t="s">
        <v>99</v>
      </c>
      <c r="Q94" s="180" t="s">
        <v>98</v>
      </c>
      <c r="R94" s="318"/>
      <c r="S94" s="318"/>
      <c r="T94" s="318"/>
      <c r="U94" s="181" t="s">
        <v>99</v>
      </c>
      <c r="V94" s="142"/>
    </row>
    <row r="95" spans="1:22" s="153" customFormat="1" ht="24" customHeight="1">
      <c r="A95" s="346" t="s">
        <v>745</v>
      </c>
      <c r="B95" s="347"/>
      <c r="C95" s="347"/>
      <c r="D95" s="347"/>
      <c r="E95" s="347"/>
      <c r="F95" s="347"/>
      <c r="G95" s="347"/>
      <c r="H95" s="347"/>
      <c r="I95" s="347"/>
      <c r="J95" s="347"/>
      <c r="K95" s="347"/>
      <c r="L95" s="348"/>
      <c r="M95" s="155" t="s">
        <v>746</v>
      </c>
      <c r="N95" s="314"/>
      <c r="O95" s="315"/>
      <c r="P95" s="316"/>
      <c r="Q95" s="317"/>
      <c r="R95" s="318"/>
      <c r="S95" s="318"/>
      <c r="T95" s="318"/>
      <c r="U95" s="319"/>
      <c r="V95" s="142"/>
    </row>
    <row r="96" spans="1:22" s="153" customFormat="1" ht="24" customHeight="1">
      <c r="A96" s="346" t="s">
        <v>747</v>
      </c>
      <c r="B96" s="347"/>
      <c r="C96" s="347"/>
      <c r="D96" s="347"/>
      <c r="E96" s="347"/>
      <c r="F96" s="347"/>
      <c r="G96" s="347"/>
      <c r="H96" s="347"/>
      <c r="I96" s="347"/>
      <c r="J96" s="347"/>
      <c r="K96" s="347"/>
      <c r="L96" s="348"/>
      <c r="M96" s="155" t="s">
        <v>748</v>
      </c>
      <c r="N96" s="314"/>
      <c r="O96" s="315"/>
      <c r="P96" s="316"/>
      <c r="Q96" s="317"/>
      <c r="R96" s="318"/>
      <c r="S96" s="318"/>
      <c r="T96" s="318"/>
      <c r="U96" s="319"/>
      <c r="V96" s="142"/>
    </row>
    <row r="97" spans="1:22" s="103" customFormat="1" ht="12" customHeight="1">
      <c r="A97" s="289" t="s">
        <v>121</v>
      </c>
      <c r="B97" s="290"/>
      <c r="C97" s="290"/>
      <c r="D97" s="290"/>
      <c r="E97" s="290"/>
      <c r="F97" s="290"/>
      <c r="G97" s="290"/>
      <c r="H97" s="290"/>
      <c r="I97" s="290"/>
      <c r="J97" s="290"/>
      <c r="K97" s="290"/>
      <c r="L97" s="291"/>
      <c r="M97" s="139">
        <v>420</v>
      </c>
      <c r="N97" s="287"/>
      <c r="O97" s="287"/>
      <c r="P97" s="287"/>
      <c r="Q97" s="288"/>
      <c r="R97" s="288"/>
      <c r="S97" s="288"/>
      <c r="T97" s="288"/>
      <c r="U97" s="288"/>
      <c r="V97" s="142"/>
    </row>
    <row r="98" spans="1:22" s="103" customFormat="1" ht="12" customHeight="1">
      <c r="A98" s="320" t="s">
        <v>46</v>
      </c>
      <c r="B98" s="321"/>
      <c r="C98" s="321"/>
      <c r="D98" s="321"/>
      <c r="E98" s="321"/>
      <c r="F98" s="321"/>
      <c r="G98" s="321"/>
      <c r="H98" s="321"/>
      <c r="I98" s="321"/>
      <c r="J98" s="321"/>
      <c r="K98" s="321"/>
      <c r="L98" s="322"/>
      <c r="M98" s="134">
        <v>430</v>
      </c>
      <c r="N98" s="323">
        <f>SUM(N91:P93,-O94,N95:P97)</f>
        <v>0</v>
      </c>
      <c r="O98" s="323"/>
      <c r="P98" s="323"/>
      <c r="Q98" s="324">
        <f>SUM(Q91:U93,-R94,Q95:U97)</f>
        <v>0</v>
      </c>
      <c r="R98" s="324"/>
      <c r="S98" s="324"/>
      <c r="T98" s="324"/>
      <c r="U98" s="324"/>
      <c r="V98" s="142"/>
    </row>
    <row r="99" spans="1:22" s="103" customFormat="1" ht="12" customHeight="1">
      <c r="A99" s="283" t="s">
        <v>60</v>
      </c>
      <c r="B99" s="284"/>
      <c r="C99" s="284"/>
      <c r="D99" s="284"/>
      <c r="E99" s="284"/>
      <c r="F99" s="284"/>
      <c r="G99" s="284"/>
      <c r="H99" s="284"/>
      <c r="I99" s="284"/>
      <c r="J99" s="284"/>
      <c r="K99" s="284"/>
      <c r="L99" s="285"/>
      <c r="M99" s="139"/>
      <c r="N99" s="287"/>
      <c r="O99" s="287"/>
      <c r="P99" s="287"/>
      <c r="Q99" s="288"/>
      <c r="R99" s="288"/>
      <c r="S99" s="288"/>
      <c r="T99" s="288"/>
      <c r="U99" s="288"/>
      <c r="V99" s="142"/>
    </row>
    <row r="100" spans="1:22" s="103" customFormat="1" ht="12" customHeight="1">
      <c r="A100" s="289" t="s">
        <v>61</v>
      </c>
      <c r="B100" s="290"/>
      <c r="C100" s="290"/>
      <c r="D100" s="290"/>
      <c r="E100" s="290"/>
      <c r="F100" s="290"/>
      <c r="G100" s="290"/>
      <c r="H100" s="290"/>
      <c r="I100" s="290"/>
      <c r="J100" s="290"/>
      <c r="K100" s="290"/>
      <c r="L100" s="291"/>
      <c r="M100" s="139">
        <v>440</v>
      </c>
      <c r="N100" s="287"/>
      <c r="O100" s="287"/>
      <c r="P100" s="287"/>
      <c r="Q100" s="288"/>
      <c r="R100" s="288"/>
      <c r="S100" s="288"/>
      <c r="T100" s="288"/>
      <c r="U100" s="288"/>
      <c r="V100" s="142"/>
    </row>
    <row r="101" spans="1:22" s="103" customFormat="1" ht="12" customHeight="1">
      <c r="A101" s="289" t="s">
        <v>62</v>
      </c>
      <c r="B101" s="290"/>
      <c r="C101" s="290"/>
      <c r="D101" s="290"/>
      <c r="E101" s="290"/>
      <c r="F101" s="290"/>
      <c r="G101" s="290"/>
      <c r="H101" s="290"/>
      <c r="I101" s="290"/>
      <c r="J101" s="290"/>
      <c r="K101" s="290"/>
      <c r="L101" s="291"/>
      <c r="M101" s="139">
        <v>450</v>
      </c>
      <c r="N101" s="287"/>
      <c r="O101" s="287"/>
      <c r="P101" s="287"/>
      <c r="Q101" s="288"/>
      <c r="R101" s="288"/>
      <c r="S101" s="288"/>
      <c r="T101" s="288"/>
      <c r="U101" s="288"/>
      <c r="V101" s="142"/>
    </row>
    <row r="102" spans="1:22" s="103" customFormat="1" ht="12" customHeight="1">
      <c r="A102" s="289" t="s">
        <v>63</v>
      </c>
      <c r="B102" s="290"/>
      <c r="C102" s="290"/>
      <c r="D102" s="290"/>
      <c r="E102" s="290"/>
      <c r="F102" s="290"/>
      <c r="G102" s="290"/>
      <c r="H102" s="290"/>
      <c r="I102" s="290"/>
      <c r="J102" s="290"/>
      <c r="K102" s="290"/>
      <c r="L102" s="291"/>
      <c r="M102" s="139">
        <v>460</v>
      </c>
      <c r="N102" s="287"/>
      <c r="O102" s="287"/>
      <c r="P102" s="287"/>
      <c r="Q102" s="288"/>
      <c r="R102" s="288"/>
      <c r="S102" s="288"/>
      <c r="T102" s="288"/>
      <c r="U102" s="288"/>
      <c r="V102" s="142"/>
    </row>
    <row r="103" spans="1:22" s="103" customFormat="1" ht="12" customHeight="1">
      <c r="A103" s="289" t="s">
        <v>64</v>
      </c>
      <c r="B103" s="290"/>
      <c r="C103" s="290"/>
      <c r="D103" s="290"/>
      <c r="E103" s="290"/>
      <c r="F103" s="290"/>
      <c r="G103" s="290"/>
      <c r="H103" s="290"/>
      <c r="I103" s="290"/>
      <c r="J103" s="290"/>
      <c r="K103" s="290"/>
      <c r="L103" s="291"/>
      <c r="M103" s="139">
        <v>470</v>
      </c>
      <c r="N103" s="287"/>
      <c r="O103" s="287"/>
      <c r="P103" s="287"/>
      <c r="Q103" s="288"/>
      <c r="R103" s="288"/>
      <c r="S103" s="288"/>
      <c r="T103" s="288"/>
      <c r="U103" s="288"/>
      <c r="V103" s="142"/>
    </row>
    <row r="104" spans="1:22" s="103" customFormat="1" ht="12" customHeight="1">
      <c r="A104" s="320" t="s">
        <v>65</v>
      </c>
      <c r="B104" s="321"/>
      <c r="C104" s="321"/>
      <c r="D104" s="321"/>
      <c r="E104" s="321"/>
      <c r="F104" s="321"/>
      <c r="G104" s="321"/>
      <c r="H104" s="321"/>
      <c r="I104" s="321"/>
      <c r="J104" s="321"/>
      <c r="K104" s="321"/>
      <c r="L104" s="322"/>
      <c r="M104" s="134">
        <v>480</v>
      </c>
      <c r="N104" s="323">
        <f>SUM(N100:P103)</f>
        <v>0</v>
      </c>
      <c r="O104" s="323"/>
      <c r="P104" s="323"/>
      <c r="Q104" s="324">
        <f>SUM(Q100:U103)</f>
        <v>0</v>
      </c>
      <c r="R104" s="324"/>
      <c r="S104" s="324"/>
      <c r="T104" s="324"/>
      <c r="U104" s="324"/>
      <c r="V104" s="142"/>
    </row>
    <row r="105" spans="1:22" s="103" customFormat="1" ht="12" customHeight="1">
      <c r="A105" s="283" t="s">
        <v>66</v>
      </c>
      <c r="B105" s="284"/>
      <c r="C105" s="284"/>
      <c r="D105" s="284"/>
      <c r="E105" s="284"/>
      <c r="F105" s="284"/>
      <c r="G105" s="284"/>
      <c r="H105" s="284"/>
      <c r="I105" s="284"/>
      <c r="J105" s="284"/>
      <c r="K105" s="284"/>
      <c r="L105" s="285"/>
      <c r="M105" s="139"/>
      <c r="N105" s="287"/>
      <c r="O105" s="287"/>
      <c r="P105" s="287"/>
      <c r="Q105" s="288"/>
      <c r="R105" s="288"/>
      <c r="S105" s="288"/>
      <c r="T105" s="288"/>
      <c r="U105" s="288"/>
      <c r="V105" s="159"/>
    </row>
    <row r="106" spans="1:22" s="103" customFormat="1" ht="12" customHeight="1">
      <c r="A106" s="289" t="s">
        <v>67</v>
      </c>
      <c r="B106" s="290"/>
      <c r="C106" s="290"/>
      <c r="D106" s="290"/>
      <c r="E106" s="290"/>
      <c r="F106" s="290"/>
      <c r="G106" s="290"/>
      <c r="H106" s="290"/>
      <c r="I106" s="290"/>
      <c r="J106" s="290"/>
      <c r="K106" s="290"/>
      <c r="L106" s="291"/>
      <c r="M106" s="139">
        <v>500</v>
      </c>
      <c r="N106" s="287">
        <v>3500</v>
      </c>
      <c r="O106" s="287"/>
      <c r="P106" s="287"/>
      <c r="Q106" s="288"/>
      <c r="R106" s="288"/>
      <c r="S106" s="288"/>
      <c r="T106" s="288"/>
      <c r="U106" s="288"/>
      <c r="V106" s="142"/>
    </row>
    <row r="107" spans="1:22" s="103" customFormat="1" ht="12" customHeight="1">
      <c r="A107" s="289" t="s">
        <v>68</v>
      </c>
      <c r="B107" s="290"/>
      <c r="C107" s="290"/>
      <c r="D107" s="290"/>
      <c r="E107" s="290"/>
      <c r="F107" s="290"/>
      <c r="G107" s="290"/>
      <c r="H107" s="290"/>
      <c r="I107" s="290"/>
      <c r="J107" s="290"/>
      <c r="K107" s="290"/>
      <c r="L107" s="291"/>
      <c r="M107" s="139">
        <v>510</v>
      </c>
      <c r="N107" s="287"/>
      <c r="O107" s="287"/>
      <c r="P107" s="287"/>
      <c r="Q107" s="288"/>
      <c r="R107" s="288"/>
      <c r="S107" s="288"/>
      <c r="T107" s="288"/>
      <c r="U107" s="288"/>
      <c r="V107" s="142"/>
    </row>
    <row r="108" spans="1:22" s="103" customFormat="1" ht="12" customHeight="1">
      <c r="A108" s="289" t="s">
        <v>69</v>
      </c>
      <c r="B108" s="290"/>
      <c r="C108" s="290"/>
      <c r="D108" s="290"/>
      <c r="E108" s="290"/>
      <c r="F108" s="290"/>
      <c r="G108" s="290"/>
      <c r="H108" s="290"/>
      <c r="I108" s="290"/>
      <c r="J108" s="290"/>
      <c r="K108" s="290"/>
      <c r="L108" s="291"/>
      <c r="M108" s="139">
        <v>520</v>
      </c>
      <c r="N108" s="287"/>
      <c r="O108" s="287"/>
      <c r="P108" s="287"/>
      <c r="Q108" s="288">
        <v>0</v>
      </c>
      <c r="R108" s="288"/>
      <c r="S108" s="288"/>
      <c r="T108" s="288"/>
      <c r="U108" s="288"/>
      <c r="V108" s="142"/>
    </row>
    <row r="109" spans="1:22" s="103" customFormat="1" ht="12" customHeight="1">
      <c r="A109" s="289" t="s">
        <v>70</v>
      </c>
      <c r="B109" s="290"/>
      <c r="C109" s="290"/>
      <c r="D109" s="290"/>
      <c r="E109" s="290"/>
      <c r="F109" s="290"/>
      <c r="G109" s="290"/>
      <c r="H109" s="290"/>
      <c r="I109" s="290"/>
      <c r="J109" s="290"/>
      <c r="K109" s="290"/>
      <c r="L109" s="291"/>
      <c r="M109" s="139">
        <v>530</v>
      </c>
      <c r="N109" s="287">
        <v>15869</v>
      </c>
      <c r="O109" s="287"/>
      <c r="P109" s="287"/>
      <c r="Q109" s="288">
        <v>2725</v>
      </c>
      <c r="R109" s="288"/>
      <c r="S109" s="288"/>
      <c r="T109" s="288"/>
      <c r="U109" s="288"/>
      <c r="V109" s="142"/>
    </row>
    <row r="110" spans="1:22" s="103" customFormat="1" ht="12" customHeight="1">
      <c r="A110" s="289" t="s">
        <v>71</v>
      </c>
      <c r="B110" s="290"/>
      <c r="C110" s="290"/>
      <c r="D110" s="290"/>
      <c r="E110" s="290"/>
      <c r="F110" s="290"/>
      <c r="G110" s="290"/>
      <c r="H110" s="290"/>
      <c r="I110" s="290"/>
      <c r="J110" s="290"/>
      <c r="K110" s="290"/>
      <c r="L110" s="291"/>
      <c r="M110" s="139"/>
      <c r="N110" s="287"/>
      <c r="O110" s="287"/>
      <c r="P110" s="287"/>
      <c r="Q110" s="288"/>
      <c r="R110" s="288"/>
      <c r="S110" s="288"/>
      <c r="T110" s="288"/>
      <c r="U110" s="288"/>
      <c r="V110" s="142"/>
    </row>
    <row r="111" spans="1:22" s="103" customFormat="1" ht="12" customHeight="1">
      <c r="A111" s="292" t="s">
        <v>72</v>
      </c>
      <c r="B111" s="293"/>
      <c r="C111" s="293"/>
      <c r="D111" s="293"/>
      <c r="E111" s="293"/>
      <c r="F111" s="293"/>
      <c r="G111" s="293"/>
      <c r="H111" s="293"/>
      <c r="I111" s="293"/>
      <c r="J111" s="293"/>
      <c r="K111" s="293"/>
      <c r="L111" s="294"/>
      <c r="M111" s="139">
        <v>540</v>
      </c>
      <c r="N111" s="287">
        <v>1169</v>
      </c>
      <c r="O111" s="287"/>
      <c r="P111" s="287"/>
      <c r="Q111" s="288">
        <v>1180</v>
      </c>
      <c r="R111" s="288"/>
      <c r="S111" s="288"/>
      <c r="T111" s="288"/>
      <c r="U111" s="288"/>
      <c r="V111" s="142"/>
    </row>
    <row r="112" spans="1:22" s="103" customFormat="1" ht="12" customHeight="1">
      <c r="A112" s="292" t="s">
        <v>36</v>
      </c>
      <c r="B112" s="293"/>
      <c r="C112" s="293"/>
      <c r="D112" s="293"/>
      <c r="E112" s="293"/>
      <c r="F112" s="293"/>
      <c r="G112" s="293"/>
      <c r="H112" s="293"/>
      <c r="I112" s="293"/>
      <c r="J112" s="293"/>
      <c r="K112" s="293"/>
      <c r="L112" s="294"/>
      <c r="M112" s="139">
        <v>550</v>
      </c>
      <c r="N112" s="287">
        <v>1</v>
      </c>
      <c r="O112" s="287"/>
      <c r="P112" s="287"/>
      <c r="Q112" s="288">
        <v>2</v>
      </c>
      <c r="R112" s="288"/>
      <c r="S112" s="288"/>
      <c r="T112" s="288"/>
      <c r="U112" s="288"/>
      <c r="V112" s="142"/>
    </row>
    <row r="113" spans="1:22" s="103" customFormat="1" ht="12" customHeight="1">
      <c r="A113" s="292" t="s">
        <v>73</v>
      </c>
      <c r="B113" s="293"/>
      <c r="C113" s="293"/>
      <c r="D113" s="293"/>
      <c r="E113" s="293"/>
      <c r="F113" s="293"/>
      <c r="G113" s="293"/>
      <c r="H113" s="293"/>
      <c r="I113" s="293"/>
      <c r="J113" s="293"/>
      <c r="K113" s="293"/>
      <c r="L113" s="294"/>
      <c r="M113" s="139">
        <v>560</v>
      </c>
      <c r="N113" s="287"/>
      <c r="O113" s="287"/>
      <c r="P113" s="287"/>
      <c r="Q113" s="288"/>
      <c r="R113" s="288"/>
      <c r="S113" s="288"/>
      <c r="T113" s="288"/>
      <c r="U113" s="288"/>
      <c r="V113" s="142"/>
    </row>
    <row r="114" spans="1:22" s="103" customFormat="1" ht="12" customHeight="1">
      <c r="A114" s="292" t="s">
        <v>74</v>
      </c>
      <c r="B114" s="293"/>
      <c r="C114" s="293"/>
      <c r="D114" s="293"/>
      <c r="E114" s="293"/>
      <c r="F114" s="293"/>
      <c r="G114" s="293"/>
      <c r="H114" s="293"/>
      <c r="I114" s="293"/>
      <c r="J114" s="293"/>
      <c r="K114" s="293"/>
      <c r="L114" s="294"/>
      <c r="M114" s="139">
        <v>570</v>
      </c>
      <c r="N114" s="287">
        <v>3</v>
      </c>
      <c r="O114" s="287"/>
      <c r="P114" s="287"/>
      <c r="Q114" s="288">
        <v>5</v>
      </c>
      <c r="R114" s="288"/>
      <c r="S114" s="288"/>
      <c r="T114" s="288"/>
      <c r="U114" s="288"/>
      <c r="V114" s="142"/>
    </row>
    <row r="115" spans="1:22" s="103" customFormat="1" ht="12" customHeight="1">
      <c r="A115" s="292" t="s">
        <v>75</v>
      </c>
      <c r="B115" s="293"/>
      <c r="C115" s="293"/>
      <c r="D115" s="293"/>
      <c r="E115" s="293"/>
      <c r="F115" s="293"/>
      <c r="G115" s="293"/>
      <c r="H115" s="293"/>
      <c r="I115" s="293"/>
      <c r="J115" s="293"/>
      <c r="K115" s="293"/>
      <c r="L115" s="294"/>
      <c r="M115" s="139">
        <v>580</v>
      </c>
      <c r="N115" s="287">
        <v>6</v>
      </c>
      <c r="O115" s="287"/>
      <c r="P115" s="287"/>
      <c r="Q115" s="288">
        <v>6</v>
      </c>
      <c r="R115" s="288"/>
      <c r="S115" s="288"/>
      <c r="T115" s="288"/>
      <c r="U115" s="288"/>
      <c r="V115" s="142"/>
    </row>
    <row r="116" spans="1:22" s="103" customFormat="1" ht="12" customHeight="1">
      <c r="A116" s="292" t="s">
        <v>76</v>
      </c>
      <c r="B116" s="293"/>
      <c r="C116" s="293"/>
      <c r="D116" s="293"/>
      <c r="E116" s="293"/>
      <c r="F116" s="293"/>
      <c r="G116" s="293"/>
      <c r="H116" s="293"/>
      <c r="I116" s="293"/>
      <c r="J116" s="293"/>
      <c r="K116" s="293"/>
      <c r="L116" s="294"/>
      <c r="M116" s="139">
        <v>590</v>
      </c>
      <c r="N116" s="287">
        <v>0</v>
      </c>
      <c r="O116" s="287"/>
      <c r="P116" s="287"/>
      <c r="Q116" s="288">
        <v>0</v>
      </c>
      <c r="R116" s="288"/>
      <c r="S116" s="288"/>
      <c r="T116" s="288"/>
      <c r="U116" s="288"/>
      <c r="V116" s="142"/>
    </row>
    <row r="117" spans="1:22" s="103" customFormat="1" ht="12" customHeight="1">
      <c r="A117" s="292" t="s">
        <v>39</v>
      </c>
      <c r="B117" s="293"/>
      <c r="C117" s="293"/>
      <c r="D117" s="293"/>
      <c r="E117" s="293"/>
      <c r="F117" s="293"/>
      <c r="G117" s="293"/>
      <c r="H117" s="293"/>
      <c r="I117" s="293"/>
      <c r="J117" s="293"/>
      <c r="K117" s="293"/>
      <c r="L117" s="294"/>
      <c r="M117" s="139">
        <v>600</v>
      </c>
      <c r="N117" s="287"/>
      <c r="O117" s="287"/>
      <c r="P117" s="287"/>
      <c r="Q117" s="288"/>
      <c r="R117" s="288"/>
      <c r="S117" s="288"/>
      <c r="T117" s="288"/>
      <c r="U117" s="288"/>
      <c r="V117" s="142"/>
    </row>
    <row r="118" spans="1:22" s="153" customFormat="1" ht="24" customHeight="1">
      <c r="A118" s="310" t="s">
        <v>749</v>
      </c>
      <c r="B118" s="303"/>
      <c r="C118" s="303"/>
      <c r="D118" s="303"/>
      <c r="E118" s="303"/>
      <c r="F118" s="303"/>
      <c r="G118" s="303"/>
      <c r="H118" s="303"/>
      <c r="I118" s="303"/>
      <c r="J118" s="303"/>
      <c r="K118" s="303"/>
      <c r="L118" s="311"/>
      <c r="M118" s="155" t="s">
        <v>750</v>
      </c>
      <c r="N118" s="314"/>
      <c r="O118" s="315"/>
      <c r="P118" s="316"/>
      <c r="Q118" s="317"/>
      <c r="R118" s="318"/>
      <c r="S118" s="318"/>
      <c r="T118" s="318"/>
      <c r="U118" s="319"/>
      <c r="V118" s="142"/>
    </row>
    <row r="119" spans="1:22" s="103" customFormat="1" ht="12" customHeight="1">
      <c r="A119" s="289" t="s">
        <v>77</v>
      </c>
      <c r="B119" s="290"/>
      <c r="C119" s="290"/>
      <c r="D119" s="290"/>
      <c r="E119" s="290"/>
      <c r="F119" s="290"/>
      <c r="G119" s="290"/>
      <c r="H119" s="290"/>
      <c r="I119" s="290"/>
      <c r="J119" s="290"/>
      <c r="K119" s="290"/>
      <c r="L119" s="291"/>
      <c r="M119" s="139">
        <v>610</v>
      </c>
      <c r="N119" s="287">
        <v>26</v>
      </c>
      <c r="O119" s="287"/>
      <c r="P119" s="287"/>
      <c r="Q119" s="288">
        <v>268</v>
      </c>
      <c r="R119" s="288"/>
      <c r="S119" s="288"/>
      <c r="T119" s="288"/>
      <c r="U119" s="288"/>
      <c r="V119" s="142"/>
    </row>
    <row r="120" spans="1:22" s="103" customFormat="1" ht="12" customHeight="1">
      <c r="A120" s="320" t="s">
        <v>78</v>
      </c>
      <c r="B120" s="321"/>
      <c r="C120" s="321"/>
      <c r="D120" s="321"/>
      <c r="E120" s="321"/>
      <c r="F120" s="321"/>
      <c r="G120" s="321"/>
      <c r="H120" s="321"/>
      <c r="I120" s="321"/>
      <c r="J120" s="321"/>
      <c r="K120" s="321"/>
      <c r="L120" s="322"/>
      <c r="M120" s="134">
        <v>620</v>
      </c>
      <c r="N120" s="323">
        <f>SUM(N106:P109,N111:P119)</f>
        <v>20574</v>
      </c>
      <c r="O120" s="323"/>
      <c r="P120" s="323"/>
      <c r="Q120" s="324">
        <f>SUM(Q106:U109,Q111:U119)</f>
        <v>4186</v>
      </c>
      <c r="R120" s="324"/>
      <c r="S120" s="324"/>
      <c r="T120" s="324"/>
      <c r="U120" s="324"/>
      <c r="V120" s="142"/>
    </row>
    <row r="121" spans="1:22" s="103" customFormat="1" ht="12" customHeight="1">
      <c r="A121" s="283" t="s">
        <v>79</v>
      </c>
      <c r="B121" s="284"/>
      <c r="C121" s="284"/>
      <c r="D121" s="284"/>
      <c r="E121" s="284"/>
      <c r="F121" s="284"/>
      <c r="G121" s="284"/>
      <c r="H121" s="284"/>
      <c r="I121" s="284"/>
      <c r="J121" s="284"/>
      <c r="K121" s="284"/>
      <c r="L121" s="285"/>
      <c r="M121" s="134">
        <v>630</v>
      </c>
      <c r="N121" s="326"/>
      <c r="O121" s="326"/>
      <c r="P121" s="326"/>
      <c r="Q121" s="327"/>
      <c r="R121" s="327"/>
      <c r="S121" s="327"/>
      <c r="T121" s="327"/>
      <c r="U121" s="327"/>
      <c r="V121" s="159"/>
    </row>
    <row r="122" spans="1:22" s="103" customFormat="1" ht="12" customHeight="1" thickBot="1">
      <c r="A122" s="320" t="s">
        <v>9</v>
      </c>
      <c r="B122" s="321"/>
      <c r="C122" s="321"/>
      <c r="D122" s="321"/>
      <c r="E122" s="321"/>
      <c r="F122" s="321"/>
      <c r="G122" s="321"/>
      <c r="H122" s="321"/>
      <c r="I122" s="321"/>
      <c r="J122" s="321"/>
      <c r="K122" s="321"/>
      <c r="L122" s="322"/>
      <c r="M122" s="134">
        <v>640</v>
      </c>
      <c r="N122" s="323">
        <f>SUM(N88,N98,N104,N120,N121,N89)</f>
        <v>27586</v>
      </c>
      <c r="O122" s="323"/>
      <c r="P122" s="323"/>
      <c r="Q122" s="324">
        <f>SUM(Q88,Q98,Q104,Q120,Q121,Q89)</f>
        <v>11427</v>
      </c>
      <c r="R122" s="324"/>
      <c r="S122" s="324"/>
      <c r="T122" s="324"/>
      <c r="U122" s="324"/>
      <c r="V122" s="159"/>
    </row>
    <row r="123" spans="1:22" ht="12.75">
      <c r="A123" s="182"/>
      <c r="B123" s="182"/>
      <c r="C123" s="182"/>
      <c r="O123" s="120"/>
      <c r="Q123" s="120"/>
      <c r="V123" s="120"/>
    </row>
    <row r="124" spans="1:22" ht="12.75">
      <c r="A124" s="183" t="s">
        <v>122</v>
      </c>
      <c r="D124" s="184"/>
      <c r="E124" s="184"/>
      <c r="F124" s="184"/>
      <c r="G124" s="184"/>
      <c r="H124" s="184"/>
      <c r="I124" s="184"/>
      <c r="J124" s="184"/>
      <c r="K124" s="184"/>
      <c r="O124" s="120"/>
      <c r="Q124" s="120"/>
      <c r="V124" s="120"/>
    </row>
    <row r="125" spans="1:22" ht="12.75">
      <c r="A125" s="183" t="s">
        <v>123</v>
      </c>
      <c r="D125" s="184"/>
      <c r="E125" s="184"/>
      <c r="O125" s="120"/>
      <c r="Q125" s="120"/>
      <c r="V125" s="120"/>
    </row>
    <row r="126" spans="15:22" ht="12.75">
      <c r="O126" s="120"/>
      <c r="Q126" s="120"/>
      <c r="V126" s="120"/>
    </row>
    <row r="127" spans="1:22" s="103" customFormat="1" ht="12.75">
      <c r="A127" s="120"/>
      <c r="B127" s="120"/>
      <c r="C127" s="120"/>
      <c r="D127" s="120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8"/>
      <c r="P127" s="120"/>
      <c r="Q127" s="129"/>
      <c r="R127" s="120"/>
      <c r="S127" s="120"/>
      <c r="T127" s="120"/>
      <c r="U127" s="120"/>
      <c r="V127" s="159"/>
    </row>
    <row r="128" spans="1:16" ht="12.75">
      <c r="A128" s="349" t="s">
        <v>80</v>
      </c>
      <c r="B128" s="349"/>
      <c r="C128" s="349"/>
      <c r="D128" s="350"/>
      <c r="E128" s="350"/>
      <c r="F128" s="350"/>
      <c r="G128" s="350"/>
      <c r="H128" s="350"/>
      <c r="I128" s="350"/>
      <c r="J128" s="350"/>
      <c r="K128" s="186"/>
      <c r="L128" s="351" t="s">
        <v>776</v>
      </c>
      <c r="M128" s="351"/>
      <c r="N128" s="351"/>
      <c r="O128" s="351"/>
      <c r="P128" s="351"/>
    </row>
    <row r="129" spans="1:11" ht="12.75">
      <c r="A129" s="185"/>
      <c r="B129" s="184"/>
      <c r="C129" s="184"/>
      <c r="D129" s="184"/>
      <c r="E129" s="184"/>
      <c r="F129" s="184"/>
      <c r="G129" s="184"/>
      <c r="H129" s="184"/>
      <c r="I129" s="184"/>
      <c r="J129" s="184"/>
      <c r="K129" s="184"/>
    </row>
    <row r="130" spans="1:16" ht="12.75">
      <c r="A130" s="349" t="s">
        <v>81</v>
      </c>
      <c r="B130" s="349"/>
      <c r="C130" s="349"/>
      <c r="D130" s="349"/>
      <c r="E130" s="349"/>
      <c r="F130" s="350"/>
      <c r="G130" s="350"/>
      <c r="H130" s="350"/>
      <c r="I130" s="350"/>
      <c r="J130" s="350"/>
      <c r="K130" s="186"/>
      <c r="L130" s="351" t="s">
        <v>777</v>
      </c>
      <c r="M130" s="351"/>
      <c r="N130" s="351"/>
      <c r="O130" s="351"/>
      <c r="P130" s="351"/>
    </row>
    <row r="131" spans="1:16" ht="12.75">
      <c r="A131" s="185"/>
      <c r="B131" s="185"/>
      <c r="C131" s="185"/>
      <c r="D131" s="185"/>
      <c r="E131" s="185"/>
      <c r="F131" s="187"/>
      <c r="G131" s="187"/>
      <c r="H131" s="187"/>
      <c r="I131" s="187"/>
      <c r="J131" s="187"/>
      <c r="K131" s="187"/>
      <c r="L131" s="187"/>
      <c r="M131" s="187"/>
      <c r="N131" s="187"/>
      <c r="O131" s="187"/>
      <c r="P131" s="187"/>
    </row>
  </sheetData>
  <sheetProtection/>
  <mergeCells count="341">
    <mergeCell ref="A130:E130"/>
    <mergeCell ref="F130:J130"/>
    <mergeCell ref="L130:P130"/>
    <mergeCell ref="A122:L122"/>
    <mergeCell ref="N122:P122"/>
    <mergeCell ref="Q122:U122"/>
    <mergeCell ref="A128:C128"/>
    <mergeCell ref="D128:J128"/>
    <mergeCell ref="L128:P128"/>
    <mergeCell ref="A120:L120"/>
    <mergeCell ref="N120:P120"/>
    <mergeCell ref="Q120:U120"/>
    <mergeCell ref="A121:L121"/>
    <mergeCell ref="N121:P121"/>
    <mergeCell ref="Q121:U121"/>
    <mergeCell ref="A118:L118"/>
    <mergeCell ref="N118:P118"/>
    <mergeCell ref="Q118:U118"/>
    <mergeCell ref="A119:L119"/>
    <mergeCell ref="N119:P119"/>
    <mergeCell ref="Q119:U119"/>
    <mergeCell ref="A116:L116"/>
    <mergeCell ref="N116:P116"/>
    <mergeCell ref="Q116:U116"/>
    <mergeCell ref="A117:L117"/>
    <mergeCell ref="N117:P117"/>
    <mergeCell ref="Q117:U117"/>
    <mergeCell ref="A114:L114"/>
    <mergeCell ref="N114:P114"/>
    <mergeCell ref="Q114:U114"/>
    <mergeCell ref="A115:L115"/>
    <mergeCell ref="N115:P115"/>
    <mergeCell ref="Q115:U115"/>
    <mergeCell ref="A112:L112"/>
    <mergeCell ref="N112:P112"/>
    <mergeCell ref="Q112:U112"/>
    <mergeCell ref="A113:L113"/>
    <mergeCell ref="N113:P113"/>
    <mergeCell ref="Q113:U113"/>
    <mergeCell ref="A110:L110"/>
    <mergeCell ref="N110:P110"/>
    <mergeCell ref="Q110:U110"/>
    <mergeCell ref="A111:L111"/>
    <mergeCell ref="N111:P111"/>
    <mergeCell ref="Q111:U111"/>
    <mergeCell ref="A108:L108"/>
    <mergeCell ref="N108:P108"/>
    <mergeCell ref="Q108:U108"/>
    <mergeCell ref="A109:L109"/>
    <mergeCell ref="N109:P109"/>
    <mergeCell ref="Q109:U109"/>
    <mergeCell ref="A106:L106"/>
    <mergeCell ref="N106:P106"/>
    <mergeCell ref="Q106:U106"/>
    <mergeCell ref="A107:L107"/>
    <mergeCell ref="N107:P107"/>
    <mergeCell ref="Q107:U107"/>
    <mergeCell ref="A104:L104"/>
    <mergeCell ref="N104:P104"/>
    <mergeCell ref="Q104:U104"/>
    <mergeCell ref="A105:L105"/>
    <mergeCell ref="N105:P105"/>
    <mergeCell ref="Q105:U105"/>
    <mergeCell ref="A102:L102"/>
    <mergeCell ref="N102:P102"/>
    <mergeCell ref="Q102:U102"/>
    <mergeCell ref="A103:L103"/>
    <mergeCell ref="N103:P103"/>
    <mergeCell ref="Q103:U103"/>
    <mergeCell ref="A100:L100"/>
    <mergeCell ref="N100:P100"/>
    <mergeCell ref="Q100:U100"/>
    <mergeCell ref="A101:L101"/>
    <mergeCell ref="N101:P101"/>
    <mergeCell ref="Q101:U101"/>
    <mergeCell ref="A98:L98"/>
    <mergeCell ref="N98:P98"/>
    <mergeCell ref="Q98:U98"/>
    <mergeCell ref="A99:L99"/>
    <mergeCell ref="N99:P99"/>
    <mergeCell ref="Q99:U99"/>
    <mergeCell ref="A97:L97"/>
    <mergeCell ref="N97:P97"/>
    <mergeCell ref="Q97:U97"/>
    <mergeCell ref="A96:L96"/>
    <mergeCell ref="N96:P96"/>
    <mergeCell ref="Q96:U96"/>
    <mergeCell ref="A93:L93"/>
    <mergeCell ref="N93:P93"/>
    <mergeCell ref="Q93:U93"/>
    <mergeCell ref="R94:T94"/>
    <mergeCell ref="A95:L95"/>
    <mergeCell ref="N95:P95"/>
    <mergeCell ref="Q95:U95"/>
    <mergeCell ref="A94:L94"/>
    <mergeCell ref="A90:L90"/>
    <mergeCell ref="N90:P90"/>
    <mergeCell ref="Q90:U90"/>
    <mergeCell ref="A91:L91"/>
    <mergeCell ref="N91:P91"/>
    <mergeCell ref="Q91:U91"/>
    <mergeCell ref="A92:L92"/>
    <mergeCell ref="N92:P92"/>
    <mergeCell ref="Q92:U92"/>
    <mergeCell ref="A86:L86"/>
    <mergeCell ref="R86:T86"/>
    <mergeCell ref="A87:L87"/>
    <mergeCell ref="R87:T87"/>
    <mergeCell ref="A88:L88"/>
    <mergeCell ref="N88:P88"/>
    <mergeCell ref="Q88:U88"/>
    <mergeCell ref="A83:L83"/>
    <mergeCell ref="N83:P83"/>
    <mergeCell ref="Q83:U83"/>
    <mergeCell ref="A89:L89"/>
    <mergeCell ref="N89:P89"/>
    <mergeCell ref="Q89:U89"/>
    <mergeCell ref="A84:L84"/>
    <mergeCell ref="R84:T84"/>
    <mergeCell ref="A85:L85"/>
    <mergeCell ref="R85:T85"/>
    <mergeCell ref="A81:L81"/>
    <mergeCell ref="N81:P81"/>
    <mergeCell ref="Q81:U81"/>
    <mergeCell ref="A82:L82"/>
    <mergeCell ref="N82:P82"/>
    <mergeCell ref="Q82:U82"/>
    <mergeCell ref="A79:L79"/>
    <mergeCell ref="N79:P79"/>
    <mergeCell ref="Q79:U79"/>
    <mergeCell ref="A80:L80"/>
    <mergeCell ref="N80:P80"/>
    <mergeCell ref="Q80:U80"/>
    <mergeCell ref="A77:L77"/>
    <mergeCell ref="N77:P77"/>
    <mergeCell ref="Q77:U77"/>
    <mergeCell ref="A78:L78"/>
    <mergeCell ref="N78:P78"/>
    <mergeCell ref="Q78:U78"/>
    <mergeCell ref="A74:L74"/>
    <mergeCell ref="N74:P74"/>
    <mergeCell ref="Q74:U74"/>
    <mergeCell ref="A76:L76"/>
    <mergeCell ref="N76:P76"/>
    <mergeCell ref="Q76:U76"/>
    <mergeCell ref="A72:L72"/>
    <mergeCell ref="N72:P72"/>
    <mergeCell ref="Q72:U72"/>
    <mergeCell ref="A73:L73"/>
    <mergeCell ref="N73:P73"/>
    <mergeCell ref="Q73:U73"/>
    <mergeCell ref="A70:L70"/>
    <mergeCell ref="N70:P70"/>
    <mergeCell ref="Q70:U70"/>
    <mergeCell ref="A71:L71"/>
    <mergeCell ref="N71:P71"/>
    <mergeCell ref="Q71:U71"/>
    <mergeCell ref="A68:L68"/>
    <mergeCell ref="N68:P68"/>
    <mergeCell ref="Q68:U68"/>
    <mergeCell ref="A69:L69"/>
    <mergeCell ref="N69:P69"/>
    <mergeCell ref="Q69:U69"/>
    <mergeCell ref="A66:L66"/>
    <mergeCell ref="N66:P66"/>
    <mergeCell ref="Q66:U66"/>
    <mergeCell ref="A67:L67"/>
    <mergeCell ref="N67:P67"/>
    <mergeCell ref="Q67:U67"/>
    <mergeCell ref="A64:L64"/>
    <mergeCell ref="N64:P64"/>
    <mergeCell ref="Q64:U64"/>
    <mergeCell ref="A65:L65"/>
    <mergeCell ref="N65:P65"/>
    <mergeCell ref="Q65:U65"/>
    <mergeCell ref="Q60:U60"/>
    <mergeCell ref="A62:L62"/>
    <mergeCell ref="N62:P62"/>
    <mergeCell ref="Q62:U62"/>
    <mergeCell ref="A63:L63"/>
    <mergeCell ref="N63:P63"/>
    <mergeCell ref="Q63:U63"/>
    <mergeCell ref="R58:T58"/>
    <mergeCell ref="A59:L59"/>
    <mergeCell ref="N59:P59"/>
    <mergeCell ref="Q59:U59"/>
    <mergeCell ref="A58:L58"/>
    <mergeCell ref="A61:L61"/>
    <mergeCell ref="N61:P61"/>
    <mergeCell ref="Q61:U61"/>
    <mergeCell ref="A60:L60"/>
    <mergeCell ref="N60:P60"/>
    <mergeCell ref="A57:L57"/>
    <mergeCell ref="N57:P57"/>
    <mergeCell ref="Q57:U57"/>
    <mergeCell ref="A56:L56"/>
    <mergeCell ref="N56:P56"/>
    <mergeCell ref="Q56:U56"/>
    <mergeCell ref="A53:L53"/>
    <mergeCell ref="N53:P53"/>
    <mergeCell ref="Q53:U53"/>
    <mergeCell ref="A55:L55"/>
    <mergeCell ref="N55:P55"/>
    <mergeCell ref="Q55:U55"/>
    <mergeCell ref="A54:L54"/>
    <mergeCell ref="N54:P54"/>
    <mergeCell ref="Q54:U54"/>
    <mergeCell ref="A50:L50"/>
    <mergeCell ref="N50:P50"/>
    <mergeCell ref="Q50:U50"/>
    <mergeCell ref="A51:L51"/>
    <mergeCell ref="N51:P51"/>
    <mergeCell ref="Q51:U51"/>
    <mergeCell ref="A52:L52"/>
    <mergeCell ref="N52:P52"/>
    <mergeCell ref="Q52:U52"/>
    <mergeCell ref="A48:L48"/>
    <mergeCell ref="N48:P48"/>
    <mergeCell ref="Q48:U48"/>
    <mergeCell ref="A49:L49"/>
    <mergeCell ref="N49:P49"/>
    <mergeCell ref="Q49:U49"/>
    <mergeCell ref="A46:L46"/>
    <mergeCell ref="N46:P46"/>
    <mergeCell ref="Q46:U46"/>
    <mergeCell ref="A47:L47"/>
    <mergeCell ref="N47:P47"/>
    <mergeCell ref="Q47:U47"/>
    <mergeCell ref="A44:L44"/>
    <mergeCell ref="N44:P44"/>
    <mergeCell ref="Q44:U44"/>
    <mergeCell ref="A45:L45"/>
    <mergeCell ref="N45:P45"/>
    <mergeCell ref="Q45:U45"/>
    <mergeCell ref="A42:L42"/>
    <mergeCell ref="N42:P42"/>
    <mergeCell ref="Q42:U42"/>
    <mergeCell ref="A43:L43"/>
    <mergeCell ref="N43:P43"/>
    <mergeCell ref="Q43:U43"/>
    <mergeCell ref="A40:L40"/>
    <mergeCell ref="N40:P40"/>
    <mergeCell ref="Q40:U40"/>
    <mergeCell ref="A41:L41"/>
    <mergeCell ref="N41:P41"/>
    <mergeCell ref="Q41:U41"/>
    <mergeCell ref="A38:L38"/>
    <mergeCell ref="N38:P38"/>
    <mergeCell ref="Q38:U38"/>
    <mergeCell ref="A39:L39"/>
    <mergeCell ref="N39:P39"/>
    <mergeCell ref="Q39:U39"/>
    <mergeCell ref="A34:L34"/>
    <mergeCell ref="N34:P34"/>
    <mergeCell ref="Q34:U34"/>
    <mergeCell ref="A35:L35"/>
    <mergeCell ref="R35:T35"/>
    <mergeCell ref="A36:L36"/>
    <mergeCell ref="N36:P36"/>
    <mergeCell ref="Q36:U36"/>
    <mergeCell ref="N30:P30"/>
    <mergeCell ref="Q30:U30"/>
    <mergeCell ref="A31:L31"/>
    <mergeCell ref="R31:T31"/>
    <mergeCell ref="A37:L37"/>
    <mergeCell ref="N37:P37"/>
    <mergeCell ref="Q37:U37"/>
    <mergeCell ref="A33:L33"/>
    <mergeCell ref="N33:P33"/>
    <mergeCell ref="Q33:U33"/>
    <mergeCell ref="A32:L32"/>
    <mergeCell ref="N32:P32"/>
    <mergeCell ref="Q32:U32"/>
    <mergeCell ref="A28:L28"/>
    <mergeCell ref="N28:P28"/>
    <mergeCell ref="Q28:U28"/>
    <mergeCell ref="A29:L29"/>
    <mergeCell ref="N29:P29"/>
    <mergeCell ref="Q29:U29"/>
    <mergeCell ref="A30:L30"/>
    <mergeCell ref="N24:P24"/>
    <mergeCell ref="Q24:U24"/>
    <mergeCell ref="A25:L25"/>
    <mergeCell ref="N25:P25"/>
    <mergeCell ref="Q25:U25"/>
    <mergeCell ref="A26:L26"/>
    <mergeCell ref="R26:T26"/>
    <mergeCell ref="A22:L22"/>
    <mergeCell ref="N22:P22"/>
    <mergeCell ref="Q22:U22"/>
    <mergeCell ref="A27:L27"/>
    <mergeCell ref="N27:P27"/>
    <mergeCell ref="Q27:U27"/>
    <mergeCell ref="A23:L23"/>
    <mergeCell ref="N23:P23"/>
    <mergeCell ref="Q23:U23"/>
    <mergeCell ref="A24:L24"/>
    <mergeCell ref="M18:P18"/>
    <mergeCell ref="Q18:U18"/>
    <mergeCell ref="A21:L21"/>
    <mergeCell ref="N21:P21"/>
    <mergeCell ref="Q21:U21"/>
    <mergeCell ref="A20:L20"/>
    <mergeCell ref="N20:P20"/>
    <mergeCell ref="Q20:U20"/>
    <mergeCell ref="A13:M13"/>
    <mergeCell ref="O13:O14"/>
    <mergeCell ref="Q13:R13"/>
    <mergeCell ref="A14:M14"/>
    <mergeCell ref="Q14:R14"/>
    <mergeCell ref="E16:J16"/>
    <mergeCell ref="A10:E10"/>
    <mergeCell ref="G10:M10"/>
    <mergeCell ref="Q10:U10"/>
    <mergeCell ref="A11:B11"/>
    <mergeCell ref="C11:M11"/>
    <mergeCell ref="A12:M12"/>
    <mergeCell ref="Q12:R12"/>
    <mergeCell ref="A7:F7"/>
    <mergeCell ref="G7:M7"/>
    <mergeCell ref="Q7:U7"/>
    <mergeCell ref="A9:F9"/>
    <mergeCell ref="G9:M9"/>
    <mergeCell ref="Q9:U9"/>
    <mergeCell ref="Q4:U4"/>
    <mergeCell ref="A5:B5"/>
    <mergeCell ref="C5:M5"/>
    <mergeCell ref="Q5:U5"/>
    <mergeCell ref="A6:I6"/>
    <mergeCell ref="J6:M6"/>
    <mergeCell ref="Q6:U6"/>
    <mergeCell ref="L1:U1"/>
    <mergeCell ref="Q2:U2"/>
    <mergeCell ref="M3:O3"/>
    <mergeCell ref="Q3:R3"/>
    <mergeCell ref="T3:U3"/>
    <mergeCell ref="A8:F8"/>
    <mergeCell ref="G8:M8"/>
    <mergeCell ref="Q8:U8"/>
    <mergeCell ref="A4:C4"/>
    <mergeCell ref="D4:M4"/>
  </mergeCells>
  <printOptions horizontalCentered="1"/>
  <pageMargins left="0.1968503937007874" right="0.1968503937007874" top="0.2755905511811024" bottom="0.2755905511811024" header="0" footer="0"/>
  <pageSetup blackAndWhite="1"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88"/>
  <sheetViews>
    <sheetView showGridLines="0" showZeros="0" zoomScalePageLayoutView="0" workbookViewId="0" topLeftCell="A22">
      <selection activeCell="O35" sqref="O35"/>
    </sheetView>
  </sheetViews>
  <sheetFormatPr defaultColWidth="9.33203125" defaultRowHeight="12.75"/>
  <cols>
    <col min="1" max="4" width="5.83203125" style="120" customWidth="1"/>
    <col min="5" max="5" width="5.66015625" style="120" customWidth="1"/>
    <col min="6" max="12" width="5.83203125" style="120" customWidth="1"/>
    <col min="13" max="13" width="7" style="120" customWidth="1"/>
    <col min="14" max="14" width="1.83203125" style="200" customWidth="1"/>
    <col min="15" max="15" width="13.66015625" style="201" customWidth="1"/>
    <col min="16" max="16" width="1.83203125" style="202" customWidth="1"/>
    <col min="17" max="17" width="1.83203125" style="203" customWidth="1"/>
    <col min="18" max="18" width="4" style="201" customWidth="1"/>
    <col min="19" max="19" width="5" style="120" customWidth="1"/>
    <col min="20" max="20" width="4" style="120" customWidth="1"/>
    <col min="21" max="21" width="1.83203125" style="202" customWidth="1"/>
    <col min="22" max="22" width="7.33203125" style="120" customWidth="1"/>
    <col min="23" max="16384" width="9.33203125" style="120" customWidth="1"/>
  </cols>
  <sheetData>
    <row r="1" spans="11:21" ht="29.25" customHeight="1">
      <c r="K1" s="356" t="s">
        <v>132</v>
      </c>
      <c r="L1" s="356"/>
      <c r="M1" s="356"/>
      <c r="N1" s="356"/>
      <c r="O1" s="356"/>
      <c r="P1" s="356"/>
      <c r="Q1" s="356"/>
      <c r="R1" s="356"/>
      <c r="S1" s="356"/>
      <c r="T1" s="356"/>
      <c r="U1" s="356"/>
    </row>
    <row r="2" spans="1:21" s="103" customFormat="1" ht="12.75" customHeigh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  <c r="N2" s="188"/>
      <c r="O2" s="102"/>
      <c r="P2" s="104"/>
      <c r="Q2" s="255" t="s">
        <v>82</v>
      </c>
      <c r="R2" s="255"/>
      <c r="S2" s="255"/>
      <c r="T2" s="255"/>
      <c r="U2" s="255"/>
    </row>
    <row r="3" spans="1:21" s="103" customFormat="1" ht="15" customHeight="1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2"/>
      <c r="N3" s="189"/>
      <c r="O3" s="190" t="s">
        <v>133</v>
      </c>
      <c r="P3" s="111"/>
      <c r="Q3" s="257" t="s">
        <v>128</v>
      </c>
      <c r="R3" s="258"/>
      <c r="S3" s="108" t="s">
        <v>97</v>
      </c>
      <c r="T3" s="358" t="s">
        <v>97</v>
      </c>
      <c r="U3" s="359"/>
    </row>
    <row r="4" spans="1:21" s="103" customFormat="1" ht="32.25" customHeight="1">
      <c r="A4" s="352" t="s">
        <v>0</v>
      </c>
      <c r="B4" s="352"/>
      <c r="C4" s="352"/>
      <c r="D4" s="353" t="s">
        <v>769</v>
      </c>
      <c r="E4" s="354"/>
      <c r="F4" s="354"/>
      <c r="G4" s="354"/>
      <c r="H4" s="354"/>
      <c r="I4" s="354"/>
      <c r="J4" s="354"/>
      <c r="K4" s="354"/>
      <c r="L4" s="354"/>
      <c r="M4" s="354"/>
      <c r="N4" s="191"/>
      <c r="O4" s="104" t="s">
        <v>1</v>
      </c>
      <c r="P4" s="112"/>
      <c r="Q4" s="258" t="s">
        <v>773</v>
      </c>
      <c r="R4" s="258"/>
      <c r="S4" s="258"/>
      <c r="T4" s="258"/>
      <c r="U4" s="258"/>
    </row>
    <row r="5" spans="1:21" s="103" customFormat="1" ht="13.5" customHeight="1">
      <c r="A5" s="352" t="s">
        <v>2</v>
      </c>
      <c r="B5" s="352"/>
      <c r="C5" s="265" t="s">
        <v>770</v>
      </c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191"/>
      <c r="O5" s="104" t="s">
        <v>3</v>
      </c>
      <c r="P5" s="112"/>
      <c r="Q5" s="258" t="s">
        <v>774</v>
      </c>
      <c r="R5" s="258"/>
      <c r="S5" s="258"/>
      <c r="T5" s="258"/>
      <c r="U5" s="258"/>
    </row>
    <row r="6" spans="1:21" s="103" customFormat="1" ht="14.25" customHeight="1">
      <c r="A6" s="352" t="s">
        <v>4</v>
      </c>
      <c r="B6" s="352"/>
      <c r="C6" s="352"/>
      <c r="D6" s="352"/>
      <c r="E6" s="352"/>
      <c r="F6" s="352"/>
      <c r="G6" s="357"/>
      <c r="H6" s="357"/>
      <c r="I6" s="357"/>
      <c r="J6" s="357"/>
      <c r="K6" s="357"/>
      <c r="L6" s="357"/>
      <c r="M6" s="357"/>
      <c r="N6" s="191"/>
      <c r="O6" s="104" t="s">
        <v>5</v>
      </c>
      <c r="P6" s="112"/>
      <c r="Q6" s="258"/>
      <c r="R6" s="258"/>
      <c r="S6" s="258"/>
      <c r="T6" s="258"/>
      <c r="U6" s="258"/>
    </row>
    <row r="7" spans="1:21" s="103" customFormat="1" ht="18.75" customHeight="1">
      <c r="A7" s="362" t="s">
        <v>116</v>
      </c>
      <c r="B7" s="362"/>
      <c r="C7" s="362"/>
      <c r="D7" s="362"/>
      <c r="E7" s="362"/>
      <c r="F7" s="355" t="s">
        <v>766</v>
      </c>
      <c r="G7" s="265"/>
      <c r="H7" s="265"/>
      <c r="I7" s="265"/>
      <c r="J7" s="265"/>
      <c r="K7" s="265"/>
      <c r="L7" s="265"/>
      <c r="M7" s="265"/>
      <c r="N7" s="191"/>
      <c r="O7" s="104" t="s">
        <v>117</v>
      </c>
      <c r="P7" s="112"/>
      <c r="Q7" s="258" t="s">
        <v>258</v>
      </c>
      <c r="R7" s="258"/>
      <c r="S7" s="258"/>
      <c r="T7" s="258"/>
      <c r="U7" s="258"/>
    </row>
    <row r="8" spans="1:21" s="103" customFormat="1" ht="28.5" customHeight="1">
      <c r="A8" s="365" t="s">
        <v>6</v>
      </c>
      <c r="B8" s="365"/>
      <c r="C8" s="365"/>
      <c r="D8" s="365"/>
      <c r="E8" s="365"/>
      <c r="F8" s="357" t="s">
        <v>771</v>
      </c>
      <c r="G8" s="357"/>
      <c r="H8" s="357"/>
      <c r="I8" s="357"/>
      <c r="J8" s="357"/>
      <c r="K8" s="357"/>
      <c r="L8" s="357"/>
      <c r="M8" s="357"/>
      <c r="N8" s="192"/>
      <c r="O8" s="104" t="s">
        <v>7</v>
      </c>
      <c r="P8" s="193"/>
      <c r="Q8" s="258" t="s">
        <v>775</v>
      </c>
      <c r="R8" s="258"/>
      <c r="S8" s="258"/>
      <c r="T8" s="258"/>
      <c r="U8" s="258"/>
    </row>
    <row r="9" spans="1:22" s="103" customFormat="1" ht="14.25" customHeight="1">
      <c r="A9" s="194" t="s">
        <v>125</v>
      </c>
      <c r="B9" s="194"/>
      <c r="C9" s="194"/>
      <c r="D9" s="194"/>
      <c r="E9" s="194"/>
      <c r="F9" s="195"/>
      <c r="G9" s="196"/>
      <c r="H9" s="196"/>
      <c r="I9" s="196"/>
      <c r="J9" s="196"/>
      <c r="K9" s="196"/>
      <c r="L9" s="196"/>
      <c r="M9" s="196"/>
      <c r="N9" s="197"/>
      <c r="O9" s="198"/>
      <c r="P9" s="199"/>
      <c r="Q9" s="361"/>
      <c r="R9" s="361"/>
      <c r="S9" s="361"/>
      <c r="T9" s="361"/>
      <c r="U9" s="361"/>
      <c r="V9" s="153"/>
    </row>
    <row r="10" spans="1:22" s="103" customFormat="1" ht="14.25" customHeight="1">
      <c r="A10" s="194" t="s">
        <v>126</v>
      </c>
      <c r="B10" s="194"/>
      <c r="C10" s="194"/>
      <c r="D10" s="194"/>
      <c r="E10" s="194"/>
      <c r="F10" s="195"/>
      <c r="G10" s="196"/>
      <c r="H10" s="196"/>
      <c r="I10" s="196"/>
      <c r="J10" s="196"/>
      <c r="K10" s="196"/>
      <c r="L10" s="196"/>
      <c r="M10" s="196"/>
      <c r="N10" s="197"/>
      <c r="O10" s="198"/>
      <c r="P10" s="199"/>
      <c r="Q10" s="360" t="s">
        <v>129</v>
      </c>
      <c r="R10" s="361"/>
      <c r="S10" s="361"/>
      <c r="T10" s="361"/>
      <c r="U10" s="361"/>
      <c r="V10" s="153"/>
    </row>
    <row r="11" spans="1:22" s="103" customFormat="1" ht="14.25" customHeight="1">
      <c r="A11" s="194" t="s">
        <v>127</v>
      </c>
      <c r="B11" s="194"/>
      <c r="C11" s="194"/>
      <c r="D11" s="194"/>
      <c r="E11" s="194"/>
      <c r="F11" s="195"/>
      <c r="G11" s="196"/>
      <c r="H11" s="196"/>
      <c r="I11" s="196"/>
      <c r="J11" s="196"/>
      <c r="K11" s="196"/>
      <c r="L11" s="196"/>
      <c r="M11" s="196"/>
      <c r="N11" s="197"/>
      <c r="O11" s="198"/>
      <c r="P11" s="199"/>
      <c r="Q11" s="361"/>
      <c r="R11" s="361"/>
      <c r="S11" s="361"/>
      <c r="T11" s="361"/>
      <c r="U11" s="361"/>
      <c r="V11" s="153"/>
    </row>
    <row r="12" spans="1:21" s="103" customFormat="1" ht="14.25" customHeight="1">
      <c r="A12" s="352" t="s">
        <v>8</v>
      </c>
      <c r="B12" s="352"/>
      <c r="C12" s="352"/>
      <c r="D12" s="352"/>
      <c r="E12" s="352"/>
      <c r="F12" s="366"/>
      <c r="G12" s="366"/>
      <c r="H12" s="366"/>
      <c r="I12" s="366"/>
      <c r="J12" s="366"/>
      <c r="K12" s="366"/>
      <c r="L12" s="366"/>
      <c r="M12" s="366"/>
      <c r="N12" s="191"/>
      <c r="O12" s="111"/>
      <c r="P12" s="104"/>
      <c r="Q12" s="361"/>
      <c r="R12" s="361"/>
      <c r="S12" s="361"/>
      <c r="T12" s="361"/>
      <c r="U12" s="361"/>
    </row>
    <row r="13" ht="14.25" customHeight="1"/>
    <row r="14" spans="1:21" ht="14.25" customHeight="1">
      <c r="A14" s="363" t="s">
        <v>134</v>
      </c>
      <c r="B14" s="363"/>
      <c r="C14" s="363"/>
      <c r="D14" s="363"/>
      <c r="E14" s="363"/>
      <c r="F14" s="363"/>
      <c r="G14" s="363"/>
      <c r="H14" s="363"/>
      <c r="I14" s="363"/>
      <c r="J14" s="363"/>
      <c r="K14" s="363"/>
      <c r="L14" s="363"/>
      <c r="M14" s="363"/>
      <c r="N14" s="363"/>
      <c r="O14" s="363"/>
      <c r="P14" s="363"/>
      <c r="Q14" s="363"/>
      <c r="R14" s="363"/>
      <c r="S14" s="363"/>
      <c r="T14" s="363"/>
      <c r="U14" s="363"/>
    </row>
    <row r="15" spans="1:20" ht="17.25" customHeight="1">
      <c r="A15" s="204"/>
      <c r="B15" s="204"/>
      <c r="C15" s="204"/>
      <c r="D15" s="204"/>
      <c r="F15" s="204" t="s">
        <v>135</v>
      </c>
      <c r="G15" s="364" t="s">
        <v>199</v>
      </c>
      <c r="H15" s="364"/>
      <c r="I15" s="364"/>
      <c r="J15" s="364"/>
      <c r="K15" s="364"/>
      <c r="L15" s="205" t="s">
        <v>102</v>
      </c>
      <c r="M15" s="206" t="s">
        <v>130</v>
      </c>
      <c r="N15" s="207"/>
      <c r="O15" s="208" t="s">
        <v>103</v>
      </c>
      <c r="P15" s="209"/>
      <c r="R15" s="204"/>
      <c r="S15" s="204"/>
      <c r="T15" s="204"/>
    </row>
    <row r="16" ht="9" customHeight="1"/>
    <row r="17" spans="9:21" ht="12.75" customHeight="1">
      <c r="I17" s="367" t="s">
        <v>136</v>
      </c>
      <c r="J17" s="367"/>
      <c r="K17" s="367"/>
      <c r="L17" s="367"/>
      <c r="O17" s="211" t="s">
        <v>11</v>
      </c>
      <c r="Q17" s="255" t="s">
        <v>137</v>
      </c>
      <c r="R17" s="255"/>
      <c r="S17" s="255"/>
      <c r="T17" s="255"/>
      <c r="U17" s="255"/>
    </row>
    <row r="18" spans="1:21" s="210" customFormat="1" ht="19.5" customHeight="1">
      <c r="A18" s="368" t="s">
        <v>138</v>
      </c>
      <c r="B18" s="368"/>
      <c r="C18" s="368"/>
      <c r="D18" s="368"/>
      <c r="E18" s="368"/>
      <c r="F18" s="368"/>
      <c r="G18" s="368"/>
      <c r="H18" s="368"/>
      <c r="I18" s="368"/>
      <c r="J18" s="368"/>
      <c r="K18" s="368"/>
      <c r="L18" s="368"/>
      <c r="M18" s="368"/>
      <c r="N18" s="368"/>
      <c r="O18" s="368"/>
      <c r="P18" s="368"/>
      <c r="Q18" s="368"/>
      <c r="R18" s="368"/>
      <c r="S18" s="368"/>
      <c r="T18" s="368"/>
      <c r="U18" s="368"/>
    </row>
    <row r="19" spans="1:21" ht="25.5" customHeight="1">
      <c r="A19" s="286" t="s">
        <v>139</v>
      </c>
      <c r="B19" s="286"/>
      <c r="C19" s="286"/>
      <c r="D19" s="286"/>
      <c r="E19" s="286"/>
      <c r="F19" s="286"/>
      <c r="G19" s="286"/>
      <c r="H19" s="286"/>
      <c r="I19" s="286"/>
      <c r="J19" s="286"/>
      <c r="K19" s="286"/>
      <c r="L19" s="286"/>
      <c r="M19" s="135" t="s">
        <v>13</v>
      </c>
      <c r="N19" s="369" t="s">
        <v>140</v>
      </c>
      <c r="O19" s="369"/>
      <c r="P19" s="369"/>
      <c r="Q19" s="369" t="s">
        <v>141</v>
      </c>
      <c r="R19" s="369"/>
      <c r="S19" s="369"/>
      <c r="T19" s="369"/>
      <c r="U19" s="369"/>
    </row>
    <row r="20" spans="1:21" ht="12.75">
      <c r="A20" s="286">
        <v>1</v>
      </c>
      <c r="B20" s="286"/>
      <c r="C20" s="286"/>
      <c r="D20" s="286"/>
      <c r="E20" s="286"/>
      <c r="F20" s="286"/>
      <c r="G20" s="286"/>
      <c r="H20" s="286"/>
      <c r="I20" s="286"/>
      <c r="J20" s="286"/>
      <c r="K20" s="286"/>
      <c r="L20" s="286"/>
      <c r="M20" s="212">
        <v>2</v>
      </c>
      <c r="N20" s="369">
        <v>3</v>
      </c>
      <c r="O20" s="369"/>
      <c r="P20" s="369"/>
      <c r="Q20" s="369">
        <v>4</v>
      </c>
      <c r="R20" s="369"/>
      <c r="S20" s="369"/>
      <c r="T20" s="369"/>
      <c r="U20" s="369"/>
    </row>
    <row r="21" spans="1:21" ht="12.75">
      <c r="A21" s="370" t="s">
        <v>142</v>
      </c>
      <c r="B21" s="370"/>
      <c r="C21" s="370"/>
      <c r="D21" s="370"/>
      <c r="E21" s="370"/>
      <c r="F21" s="370"/>
      <c r="G21" s="370"/>
      <c r="H21" s="370"/>
      <c r="I21" s="370"/>
      <c r="J21" s="370"/>
      <c r="K21" s="370"/>
      <c r="L21" s="370"/>
      <c r="M21" s="213" t="s">
        <v>84</v>
      </c>
      <c r="N21" s="287">
        <v>40424</v>
      </c>
      <c r="O21" s="287"/>
      <c r="P21" s="287"/>
      <c r="Q21" s="371">
        <v>427177</v>
      </c>
      <c r="R21" s="371"/>
      <c r="S21" s="371"/>
      <c r="T21" s="371"/>
      <c r="U21" s="371"/>
    </row>
    <row r="22" spans="1:21" ht="12.75">
      <c r="A22" s="370" t="s">
        <v>143</v>
      </c>
      <c r="B22" s="370"/>
      <c r="C22" s="370"/>
      <c r="D22" s="370"/>
      <c r="E22" s="370"/>
      <c r="F22" s="370"/>
      <c r="G22" s="370"/>
      <c r="H22" s="370"/>
      <c r="I22" s="370"/>
      <c r="J22" s="370"/>
      <c r="K22" s="370"/>
      <c r="L22" s="370"/>
      <c r="M22" s="213" t="s">
        <v>144</v>
      </c>
      <c r="N22" s="214" t="s">
        <v>98</v>
      </c>
      <c r="O22" s="162"/>
      <c r="P22" s="215" t="s">
        <v>99</v>
      </c>
      <c r="Q22" s="161" t="s">
        <v>98</v>
      </c>
      <c r="R22" s="342"/>
      <c r="S22" s="342"/>
      <c r="T22" s="342"/>
      <c r="U22" s="163" t="s">
        <v>99</v>
      </c>
    </row>
    <row r="23" spans="1:21" ht="12.75">
      <c r="A23" s="370" t="s">
        <v>145</v>
      </c>
      <c r="B23" s="370"/>
      <c r="C23" s="370"/>
      <c r="D23" s="370"/>
      <c r="E23" s="370"/>
      <c r="F23" s="370"/>
      <c r="G23" s="370"/>
      <c r="H23" s="370"/>
      <c r="I23" s="370"/>
      <c r="J23" s="370"/>
      <c r="K23" s="370"/>
      <c r="L23" s="370"/>
      <c r="M23" s="213" t="s">
        <v>87</v>
      </c>
      <c r="N23" s="214" t="s">
        <v>98</v>
      </c>
      <c r="O23" s="162"/>
      <c r="P23" s="215" t="s">
        <v>99</v>
      </c>
      <c r="Q23" s="161" t="s">
        <v>98</v>
      </c>
      <c r="R23" s="342"/>
      <c r="S23" s="342"/>
      <c r="T23" s="342"/>
      <c r="U23" s="163" t="s">
        <v>99</v>
      </c>
    </row>
    <row r="24" spans="1:21" ht="12.75">
      <c r="A24" s="370"/>
      <c r="B24" s="370"/>
      <c r="C24" s="370"/>
      <c r="D24" s="370"/>
      <c r="E24" s="370"/>
      <c r="F24" s="370"/>
      <c r="G24" s="370"/>
      <c r="H24" s="370"/>
      <c r="I24" s="370"/>
      <c r="J24" s="370"/>
      <c r="K24" s="370"/>
      <c r="L24" s="370"/>
      <c r="M24" s="213" t="s">
        <v>146</v>
      </c>
      <c r="N24" s="214" t="s">
        <v>98</v>
      </c>
      <c r="O24" s="162"/>
      <c r="P24" s="215" t="s">
        <v>99</v>
      </c>
      <c r="Q24" s="161" t="s">
        <v>98</v>
      </c>
      <c r="R24" s="342"/>
      <c r="S24" s="342"/>
      <c r="T24" s="342"/>
      <c r="U24" s="163" t="s">
        <v>99</v>
      </c>
    </row>
    <row r="25" spans="1:21" ht="12.75">
      <c r="A25" s="370" t="s">
        <v>147</v>
      </c>
      <c r="B25" s="370"/>
      <c r="C25" s="370"/>
      <c r="D25" s="370"/>
      <c r="E25" s="370"/>
      <c r="F25" s="370"/>
      <c r="G25" s="370"/>
      <c r="H25" s="370"/>
      <c r="I25" s="370"/>
      <c r="J25" s="370"/>
      <c r="K25" s="370"/>
      <c r="L25" s="370"/>
      <c r="M25" s="213" t="s">
        <v>88</v>
      </c>
      <c r="N25" s="214" t="s">
        <v>98</v>
      </c>
      <c r="O25" s="162"/>
      <c r="P25" s="215" t="s">
        <v>99</v>
      </c>
      <c r="Q25" s="161" t="s">
        <v>98</v>
      </c>
      <c r="R25" s="342"/>
      <c r="S25" s="342"/>
      <c r="T25" s="342"/>
      <c r="U25" s="163" t="s">
        <v>99</v>
      </c>
    </row>
    <row r="26" spans="1:21" ht="12.75">
      <c r="A26" s="370" t="s">
        <v>148</v>
      </c>
      <c r="B26" s="370"/>
      <c r="C26" s="370"/>
      <c r="D26" s="370"/>
      <c r="E26" s="370"/>
      <c r="F26" s="370"/>
      <c r="G26" s="370"/>
      <c r="H26" s="370"/>
      <c r="I26" s="370"/>
      <c r="J26" s="370"/>
      <c r="K26" s="370"/>
      <c r="L26" s="370"/>
      <c r="M26" s="213" t="s">
        <v>104</v>
      </c>
      <c r="N26" s="295">
        <f>N21-O22-O23-O24-O25</f>
        <v>40424</v>
      </c>
      <c r="O26" s="295"/>
      <c r="P26" s="295"/>
      <c r="Q26" s="295">
        <f>Q21-R22-R23-R24-R25</f>
        <v>427177</v>
      </c>
      <c r="R26" s="295"/>
      <c r="S26" s="295"/>
      <c r="T26" s="295"/>
      <c r="U26" s="295"/>
    </row>
    <row r="27" spans="1:21" ht="12.75">
      <c r="A27" s="370" t="s">
        <v>149</v>
      </c>
      <c r="B27" s="370"/>
      <c r="C27" s="370"/>
      <c r="D27" s="370"/>
      <c r="E27" s="370"/>
      <c r="F27" s="370"/>
      <c r="G27" s="370"/>
      <c r="H27" s="370"/>
      <c r="I27" s="370"/>
      <c r="J27" s="370"/>
      <c r="K27" s="370"/>
      <c r="L27" s="370"/>
      <c r="M27" s="213" t="s">
        <v>91</v>
      </c>
      <c r="N27" s="214" t="s">
        <v>98</v>
      </c>
      <c r="O27" s="162">
        <v>39058</v>
      </c>
      <c r="P27" s="215" t="s">
        <v>99</v>
      </c>
      <c r="Q27" s="161" t="s">
        <v>98</v>
      </c>
      <c r="R27" s="342">
        <v>426581</v>
      </c>
      <c r="S27" s="342"/>
      <c r="T27" s="342"/>
      <c r="U27" s="163" t="s">
        <v>99</v>
      </c>
    </row>
    <row r="28" spans="1:21" ht="12.75">
      <c r="A28" s="372" t="s">
        <v>150</v>
      </c>
      <c r="B28" s="372"/>
      <c r="C28" s="372"/>
      <c r="D28" s="372"/>
      <c r="E28" s="372"/>
      <c r="F28" s="372"/>
      <c r="G28" s="372"/>
      <c r="H28" s="372"/>
      <c r="I28" s="372"/>
      <c r="J28" s="372"/>
      <c r="K28" s="372"/>
      <c r="L28" s="372"/>
      <c r="M28" s="105"/>
      <c r="N28" s="255"/>
      <c r="O28" s="255"/>
      <c r="P28" s="255"/>
      <c r="Q28" s="371"/>
      <c r="R28" s="371"/>
      <c r="S28" s="371"/>
      <c r="T28" s="371"/>
      <c r="U28" s="371"/>
    </row>
    <row r="29" spans="1:21" ht="12.75">
      <c r="A29" s="373" t="s">
        <v>151</v>
      </c>
      <c r="B29" s="373"/>
      <c r="C29" s="373"/>
      <c r="D29" s="373"/>
      <c r="E29" s="373"/>
      <c r="F29" s="373"/>
      <c r="G29" s="373"/>
      <c r="H29" s="373"/>
      <c r="I29" s="373"/>
      <c r="J29" s="373"/>
      <c r="K29" s="373"/>
      <c r="L29" s="373"/>
      <c r="M29" s="216" t="s">
        <v>93</v>
      </c>
      <c r="N29" s="295">
        <f>IF(N26&gt;O27,N26-O27,0)</f>
        <v>1366</v>
      </c>
      <c r="O29" s="295"/>
      <c r="P29" s="295"/>
      <c r="Q29" s="374">
        <f>IF(Q26&gt;R27,Q26-R27,0)</f>
        <v>596</v>
      </c>
      <c r="R29" s="375"/>
      <c r="S29" s="375"/>
      <c r="T29" s="375"/>
      <c r="U29" s="375"/>
    </row>
    <row r="30" spans="1:21" ht="12.75">
      <c r="A30" s="373" t="s">
        <v>152</v>
      </c>
      <c r="B30" s="373"/>
      <c r="C30" s="373"/>
      <c r="D30" s="373"/>
      <c r="E30" s="373"/>
      <c r="F30" s="373"/>
      <c r="G30" s="373"/>
      <c r="H30" s="373"/>
      <c r="I30" s="373"/>
      <c r="J30" s="373"/>
      <c r="K30" s="373"/>
      <c r="L30" s="373"/>
      <c r="M30" s="213" t="s">
        <v>153</v>
      </c>
      <c r="N30" s="217" t="s">
        <v>98</v>
      </c>
      <c r="O30" s="218">
        <f>IF(O27&gt;N26,O27-N26,0)</f>
        <v>0</v>
      </c>
      <c r="P30" s="219" t="s">
        <v>99</v>
      </c>
      <c r="Q30" s="220" t="s">
        <v>98</v>
      </c>
      <c r="R30" s="376">
        <f>IF(R27&gt;Q26,R27-Q26,0)</f>
        <v>0</v>
      </c>
      <c r="S30" s="376"/>
      <c r="T30" s="376"/>
      <c r="U30" s="221" t="s">
        <v>99</v>
      </c>
    </row>
    <row r="31" spans="1:21" ht="12.75">
      <c r="A31" s="370" t="s">
        <v>154</v>
      </c>
      <c r="B31" s="370"/>
      <c r="C31" s="370"/>
      <c r="D31" s="370"/>
      <c r="E31" s="370"/>
      <c r="F31" s="370"/>
      <c r="G31" s="370"/>
      <c r="H31" s="370"/>
      <c r="I31" s="370"/>
      <c r="J31" s="370"/>
      <c r="K31" s="370"/>
      <c r="L31" s="370"/>
      <c r="M31" s="213" t="s">
        <v>94</v>
      </c>
      <c r="N31" s="287">
        <v>57119</v>
      </c>
      <c r="O31" s="287"/>
      <c r="P31" s="287"/>
      <c r="Q31" s="371"/>
      <c r="R31" s="371"/>
      <c r="S31" s="371"/>
      <c r="T31" s="371"/>
      <c r="U31" s="371"/>
    </row>
    <row r="32" spans="1:21" s="133" customFormat="1" ht="25.5" customHeight="1">
      <c r="A32" s="377" t="s">
        <v>751</v>
      </c>
      <c r="B32" s="378"/>
      <c r="C32" s="378"/>
      <c r="D32" s="378"/>
      <c r="E32" s="378"/>
      <c r="F32" s="378"/>
      <c r="G32" s="378"/>
      <c r="H32" s="378"/>
      <c r="I32" s="378"/>
      <c r="J32" s="378"/>
      <c r="K32" s="378"/>
      <c r="L32" s="379"/>
      <c r="M32" s="223" t="s">
        <v>752</v>
      </c>
      <c r="N32" s="314"/>
      <c r="O32" s="315"/>
      <c r="P32" s="316"/>
      <c r="Q32" s="380"/>
      <c r="R32" s="381"/>
      <c r="S32" s="381"/>
      <c r="T32" s="381"/>
      <c r="U32" s="382"/>
    </row>
    <row r="33" spans="1:21" s="133" customFormat="1" ht="12.75">
      <c r="A33" s="383" t="s">
        <v>155</v>
      </c>
      <c r="B33" s="383"/>
      <c r="C33" s="383"/>
      <c r="D33" s="383"/>
      <c r="E33" s="383"/>
      <c r="F33" s="383"/>
      <c r="G33" s="383"/>
      <c r="H33" s="383"/>
      <c r="I33" s="383"/>
      <c r="J33" s="383"/>
      <c r="K33" s="383"/>
      <c r="L33" s="383"/>
      <c r="M33" s="223" t="s">
        <v>95</v>
      </c>
      <c r="N33" s="224" t="s">
        <v>98</v>
      </c>
      <c r="O33" s="157">
        <v>1278</v>
      </c>
      <c r="P33" s="222" t="s">
        <v>99</v>
      </c>
      <c r="Q33" s="224" t="s">
        <v>98</v>
      </c>
      <c r="R33" s="315">
        <v>1240</v>
      </c>
      <c r="S33" s="315"/>
      <c r="T33" s="315"/>
      <c r="U33" s="222" t="s">
        <v>99</v>
      </c>
    </row>
    <row r="34" spans="1:21" s="133" customFormat="1" ht="12.75">
      <c r="A34" s="383" t="s">
        <v>156</v>
      </c>
      <c r="B34" s="383"/>
      <c r="C34" s="383"/>
      <c r="D34" s="383"/>
      <c r="E34" s="383"/>
      <c r="F34" s="383"/>
      <c r="G34" s="383"/>
      <c r="H34" s="383"/>
      <c r="I34" s="383"/>
      <c r="J34" s="383"/>
      <c r="K34" s="383"/>
      <c r="L34" s="383"/>
      <c r="M34" s="223" t="s">
        <v>96</v>
      </c>
      <c r="N34" s="224" t="s">
        <v>98</v>
      </c>
      <c r="O34" s="157">
        <v>160</v>
      </c>
      <c r="P34" s="222" t="s">
        <v>99</v>
      </c>
      <c r="Q34" s="224" t="s">
        <v>98</v>
      </c>
      <c r="R34" s="315">
        <v>24</v>
      </c>
      <c r="S34" s="315"/>
      <c r="T34" s="315"/>
      <c r="U34" s="222" t="s">
        <v>99</v>
      </c>
    </row>
    <row r="35" spans="1:21" s="133" customFormat="1" ht="12.75">
      <c r="A35" s="383" t="s">
        <v>157</v>
      </c>
      <c r="B35" s="383"/>
      <c r="C35" s="383"/>
      <c r="D35" s="383"/>
      <c r="E35" s="383"/>
      <c r="F35" s="383"/>
      <c r="G35" s="383"/>
      <c r="H35" s="383"/>
      <c r="I35" s="383"/>
      <c r="J35" s="383"/>
      <c r="K35" s="383"/>
      <c r="L35" s="383"/>
      <c r="M35" s="223" t="s">
        <v>158</v>
      </c>
      <c r="N35" s="225" t="s">
        <v>98</v>
      </c>
      <c r="O35" s="226">
        <v>56927</v>
      </c>
      <c r="P35" s="227" t="s">
        <v>99</v>
      </c>
      <c r="Q35" s="225" t="s">
        <v>98</v>
      </c>
      <c r="R35" s="385">
        <v>12</v>
      </c>
      <c r="S35" s="385"/>
      <c r="T35" s="385"/>
      <c r="U35" s="227" t="s">
        <v>99</v>
      </c>
    </row>
    <row r="36" spans="1:21" s="133" customFormat="1" ht="25.5" customHeight="1">
      <c r="A36" s="377" t="s">
        <v>753</v>
      </c>
      <c r="B36" s="378"/>
      <c r="C36" s="378"/>
      <c r="D36" s="378"/>
      <c r="E36" s="378"/>
      <c r="F36" s="378"/>
      <c r="G36" s="378"/>
      <c r="H36" s="378"/>
      <c r="I36" s="378"/>
      <c r="J36" s="378"/>
      <c r="K36" s="378"/>
      <c r="L36" s="379"/>
      <c r="M36" s="223" t="s">
        <v>754</v>
      </c>
      <c r="N36" s="384"/>
      <c r="O36" s="384"/>
      <c r="P36" s="384"/>
      <c r="Q36" s="384"/>
      <c r="R36" s="384"/>
      <c r="S36" s="384"/>
      <c r="T36" s="384"/>
      <c r="U36" s="384"/>
    </row>
    <row r="37" spans="1:21" ht="12.75">
      <c r="A37" s="372" t="s">
        <v>159</v>
      </c>
      <c r="B37" s="372"/>
      <c r="C37" s="372"/>
      <c r="D37" s="372"/>
      <c r="E37" s="372"/>
      <c r="F37" s="372"/>
      <c r="G37" s="372"/>
      <c r="H37" s="372"/>
      <c r="I37" s="372"/>
      <c r="J37" s="372"/>
      <c r="K37" s="372"/>
      <c r="L37" s="372"/>
      <c r="M37" s="213"/>
      <c r="N37" s="255"/>
      <c r="O37" s="255"/>
      <c r="P37" s="255"/>
      <c r="Q37" s="371"/>
      <c r="R37" s="371"/>
      <c r="S37" s="371"/>
      <c r="T37" s="371"/>
      <c r="U37" s="371"/>
    </row>
    <row r="38" spans="1:21" ht="12.75">
      <c r="A38" s="373" t="s">
        <v>151</v>
      </c>
      <c r="B38" s="373"/>
      <c r="C38" s="373"/>
      <c r="D38" s="373"/>
      <c r="E38" s="373"/>
      <c r="F38" s="373"/>
      <c r="G38" s="373"/>
      <c r="H38" s="373"/>
      <c r="I38" s="373"/>
      <c r="J38" s="373"/>
      <c r="K38" s="373"/>
      <c r="L38" s="373"/>
      <c r="M38" s="213">
        <v>100</v>
      </c>
      <c r="N38" s="295">
        <f>IF((N29-O30+N31-O33-O34-O35)&gt;0,N29-O30+N31-O33-O34-O35,0)</f>
        <v>120</v>
      </c>
      <c r="O38" s="295"/>
      <c r="P38" s="295"/>
      <c r="Q38" s="375">
        <f>IF(Q29-R30+Q31-R33-R34-R35&gt;0,Q29-R30+Q31-R33-R34-R35,0)</f>
        <v>0</v>
      </c>
      <c r="R38" s="375"/>
      <c r="S38" s="375"/>
      <c r="T38" s="375"/>
      <c r="U38" s="375"/>
    </row>
    <row r="39" spans="1:21" ht="12.75">
      <c r="A39" s="373" t="s">
        <v>152</v>
      </c>
      <c r="B39" s="373"/>
      <c r="C39" s="373"/>
      <c r="D39" s="373"/>
      <c r="E39" s="373"/>
      <c r="F39" s="373"/>
      <c r="G39" s="373"/>
      <c r="H39" s="373"/>
      <c r="I39" s="373"/>
      <c r="J39" s="373"/>
      <c r="K39" s="373"/>
      <c r="L39" s="373"/>
      <c r="M39" s="213">
        <v>105</v>
      </c>
      <c r="N39" s="217" t="s">
        <v>98</v>
      </c>
      <c r="O39" s="218">
        <f>IF((N29-O30+N31-O33-O34-O35)&lt;0,O30-N29-N31+O33+O34+O35,0)</f>
        <v>0</v>
      </c>
      <c r="P39" s="219" t="s">
        <v>99</v>
      </c>
      <c r="Q39" s="220" t="s">
        <v>98</v>
      </c>
      <c r="R39" s="376">
        <f>IF(Q29-R30+Q31-R33-R34-R35&lt;0,R30-Q29-Q31+R33+R34+R35,0)</f>
        <v>680</v>
      </c>
      <c r="S39" s="376"/>
      <c r="T39" s="376"/>
      <c r="U39" s="221" t="s">
        <v>99</v>
      </c>
    </row>
    <row r="40" spans="1:21" ht="12.75">
      <c r="A40" s="370" t="s">
        <v>160</v>
      </c>
      <c r="B40" s="370"/>
      <c r="C40" s="370"/>
      <c r="D40" s="370"/>
      <c r="E40" s="370"/>
      <c r="F40" s="370"/>
      <c r="G40" s="370"/>
      <c r="H40" s="370"/>
      <c r="I40" s="370"/>
      <c r="J40" s="370"/>
      <c r="K40" s="370"/>
      <c r="L40" s="370"/>
      <c r="M40" s="213">
        <v>110</v>
      </c>
      <c r="N40" s="287"/>
      <c r="O40" s="287"/>
      <c r="P40" s="287"/>
      <c r="Q40" s="371"/>
      <c r="R40" s="371"/>
      <c r="S40" s="371"/>
      <c r="T40" s="371"/>
      <c r="U40" s="371"/>
    </row>
    <row r="41" spans="1:21" ht="12.75">
      <c r="A41" s="370" t="s">
        <v>161</v>
      </c>
      <c r="B41" s="370"/>
      <c r="C41" s="370"/>
      <c r="D41" s="370"/>
      <c r="E41" s="370"/>
      <c r="F41" s="370"/>
      <c r="G41" s="370"/>
      <c r="H41" s="370"/>
      <c r="I41" s="370"/>
      <c r="J41" s="370"/>
      <c r="K41" s="370"/>
      <c r="L41" s="370"/>
      <c r="M41" s="213">
        <v>120</v>
      </c>
      <c r="N41" s="287">
        <v>309</v>
      </c>
      <c r="O41" s="287"/>
      <c r="P41" s="287"/>
      <c r="Q41" s="371">
        <v>423</v>
      </c>
      <c r="R41" s="371"/>
      <c r="S41" s="371"/>
      <c r="T41" s="371"/>
      <c r="U41" s="371"/>
    </row>
    <row r="42" spans="1:22" ht="12.75">
      <c r="A42" s="386" t="s">
        <v>162</v>
      </c>
      <c r="B42" s="387"/>
      <c r="C42" s="387"/>
      <c r="D42" s="387"/>
      <c r="E42" s="387"/>
      <c r="F42" s="387"/>
      <c r="G42" s="387"/>
      <c r="H42" s="387"/>
      <c r="I42" s="387"/>
      <c r="J42" s="387"/>
      <c r="K42" s="387"/>
      <c r="L42" s="388"/>
      <c r="M42" s="213">
        <v>130</v>
      </c>
      <c r="N42" s="287"/>
      <c r="O42" s="287"/>
      <c r="P42" s="287"/>
      <c r="Q42" s="371">
        <v>13148</v>
      </c>
      <c r="R42" s="371"/>
      <c r="S42" s="371"/>
      <c r="T42" s="371"/>
      <c r="U42" s="371"/>
      <c r="V42" s="228" t="s">
        <v>534</v>
      </c>
    </row>
    <row r="43" spans="1:21" ht="12.75">
      <c r="A43" s="370" t="s">
        <v>163</v>
      </c>
      <c r="B43" s="370"/>
      <c r="C43" s="370"/>
      <c r="D43" s="370"/>
      <c r="E43" s="370"/>
      <c r="F43" s="370"/>
      <c r="G43" s="370"/>
      <c r="H43" s="370"/>
      <c r="I43" s="370"/>
      <c r="J43" s="370"/>
      <c r="K43" s="370"/>
      <c r="L43" s="370"/>
      <c r="M43" s="213">
        <v>140</v>
      </c>
      <c r="N43" s="214" t="s">
        <v>98</v>
      </c>
      <c r="O43" s="162">
        <v>5</v>
      </c>
      <c r="P43" s="215" t="s">
        <v>99</v>
      </c>
      <c r="Q43" s="214" t="s">
        <v>98</v>
      </c>
      <c r="R43" s="342">
        <v>117</v>
      </c>
      <c r="S43" s="342"/>
      <c r="T43" s="342"/>
      <c r="U43" s="215" t="s">
        <v>99</v>
      </c>
    </row>
    <row r="44" spans="1:21" ht="12.75">
      <c r="A44" s="370" t="s">
        <v>164</v>
      </c>
      <c r="B44" s="370"/>
      <c r="C44" s="370"/>
      <c r="D44" s="370"/>
      <c r="E44" s="370"/>
      <c r="F44" s="370"/>
      <c r="G44" s="370"/>
      <c r="H44" s="370"/>
      <c r="I44" s="370"/>
      <c r="J44" s="370"/>
      <c r="K44" s="370"/>
      <c r="L44" s="370"/>
      <c r="M44" s="213">
        <v>150</v>
      </c>
      <c r="N44" s="214" t="s">
        <v>98</v>
      </c>
      <c r="O44" s="162"/>
      <c r="P44" s="215" t="s">
        <v>99</v>
      </c>
      <c r="Q44" s="214" t="s">
        <v>98</v>
      </c>
      <c r="R44" s="342"/>
      <c r="S44" s="342"/>
      <c r="T44" s="342"/>
      <c r="U44" s="215" t="s">
        <v>99</v>
      </c>
    </row>
    <row r="45" spans="1:21" ht="12.75">
      <c r="A45" s="370" t="s">
        <v>165</v>
      </c>
      <c r="B45" s="370"/>
      <c r="C45" s="370"/>
      <c r="D45" s="370"/>
      <c r="E45" s="370"/>
      <c r="F45" s="370"/>
      <c r="G45" s="370"/>
      <c r="H45" s="370"/>
      <c r="I45" s="370"/>
      <c r="J45" s="370"/>
      <c r="K45" s="370"/>
      <c r="L45" s="370"/>
      <c r="M45" s="213">
        <v>160</v>
      </c>
      <c r="N45" s="214" t="s">
        <v>98</v>
      </c>
      <c r="O45" s="162"/>
      <c r="P45" s="215" t="s">
        <v>99</v>
      </c>
      <c r="Q45" s="214" t="s">
        <v>98</v>
      </c>
      <c r="R45" s="342">
        <v>13036</v>
      </c>
      <c r="S45" s="342"/>
      <c r="T45" s="342"/>
      <c r="U45" s="215" t="s">
        <v>99</v>
      </c>
    </row>
    <row r="46" spans="1:21" ht="12.75">
      <c r="A46" s="377" t="s">
        <v>755</v>
      </c>
      <c r="B46" s="378"/>
      <c r="C46" s="378"/>
      <c r="D46" s="378"/>
      <c r="E46" s="378"/>
      <c r="F46" s="378"/>
      <c r="G46" s="378"/>
      <c r="H46" s="378"/>
      <c r="I46" s="378"/>
      <c r="J46" s="378"/>
      <c r="K46" s="378"/>
      <c r="L46" s="379"/>
      <c r="M46" s="223" t="s">
        <v>756</v>
      </c>
      <c r="N46" s="224"/>
      <c r="O46" s="157"/>
      <c r="P46" s="222"/>
      <c r="Q46" s="224"/>
      <c r="R46" s="315"/>
      <c r="S46" s="315"/>
      <c r="T46" s="315"/>
      <c r="U46" s="222"/>
    </row>
    <row r="47" spans="1:21" ht="12.75">
      <c r="A47" s="372" t="s">
        <v>166</v>
      </c>
      <c r="B47" s="372"/>
      <c r="C47" s="372"/>
      <c r="D47" s="372"/>
      <c r="E47" s="372"/>
      <c r="F47" s="372"/>
      <c r="G47" s="372"/>
      <c r="H47" s="372"/>
      <c r="I47" s="372"/>
      <c r="J47" s="372"/>
      <c r="K47" s="372"/>
      <c r="L47" s="372"/>
      <c r="M47" s="213"/>
      <c r="N47" s="255"/>
      <c r="O47" s="255"/>
      <c r="P47" s="255"/>
      <c r="Q47" s="371"/>
      <c r="R47" s="371"/>
      <c r="S47" s="371"/>
      <c r="T47" s="371"/>
      <c r="U47" s="371"/>
    </row>
    <row r="48" spans="1:21" ht="12.75">
      <c r="A48" s="373" t="s">
        <v>151</v>
      </c>
      <c r="B48" s="373"/>
      <c r="C48" s="373"/>
      <c r="D48" s="373"/>
      <c r="E48" s="373"/>
      <c r="F48" s="373"/>
      <c r="G48" s="373"/>
      <c r="H48" s="373"/>
      <c r="I48" s="373"/>
      <c r="J48" s="373"/>
      <c r="K48" s="373"/>
      <c r="L48" s="373"/>
      <c r="M48" s="213">
        <v>170</v>
      </c>
      <c r="N48" s="295">
        <f>IF((N38-O39+N40+N41+N42-O43-O44-O45+O46)&gt;0,N38-O39+N40+N41+N42-O43-O44-O45+O46,0)</f>
        <v>424</v>
      </c>
      <c r="O48" s="295"/>
      <c r="P48" s="295"/>
      <c r="Q48" s="375">
        <f>IF(Q38-R39+Q40+Q41+Q42-R43-R44-R45+R46&gt;0,Q38-R39+Q40+Q41+Q42-R43-R44-R45+R46,0)</f>
        <v>0</v>
      </c>
      <c r="R48" s="375"/>
      <c r="S48" s="375"/>
      <c r="T48" s="375"/>
      <c r="U48" s="375"/>
    </row>
    <row r="49" spans="1:21" s="133" customFormat="1" ht="12.75">
      <c r="A49" s="373" t="s">
        <v>152</v>
      </c>
      <c r="B49" s="373"/>
      <c r="C49" s="373"/>
      <c r="D49" s="373"/>
      <c r="E49" s="373"/>
      <c r="F49" s="373"/>
      <c r="G49" s="373"/>
      <c r="H49" s="373"/>
      <c r="I49" s="373"/>
      <c r="J49" s="373"/>
      <c r="K49" s="373"/>
      <c r="L49" s="373"/>
      <c r="M49" s="213">
        <v>175</v>
      </c>
      <c r="N49" s="217" t="s">
        <v>98</v>
      </c>
      <c r="O49" s="218">
        <f>IF((N38-O39+N40+N41+N42-O43-O44-O45)&lt;0,-N38+O39-N40-N41-N42+O43+O44+O45,0)</f>
        <v>0</v>
      </c>
      <c r="P49" s="219" t="s">
        <v>99</v>
      </c>
      <c r="Q49" s="220" t="s">
        <v>98</v>
      </c>
      <c r="R49" s="376">
        <f>IF(Q38-R39+Q40+Q41+Q42-R43-R44-R45&lt;0,R39-Q38-Q40-Q41-Q42+R43+R44+R45,0)</f>
        <v>262</v>
      </c>
      <c r="S49" s="376"/>
      <c r="T49" s="376"/>
      <c r="U49" s="221" t="s">
        <v>99</v>
      </c>
    </row>
    <row r="50" spans="1:21" s="133" customFormat="1" ht="25.5" customHeight="1">
      <c r="A50" s="377" t="s">
        <v>757</v>
      </c>
      <c r="B50" s="378"/>
      <c r="C50" s="378"/>
      <c r="D50" s="378"/>
      <c r="E50" s="378"/>
      <c r="F50" s="378"/>
      <c r="G50" s="378"/>
      <c r="H50" s="378"/>
      <c r="I50" s="378"/>
      <c r="J50" s="378"/>
      <c r="K50" s="378"/>
      <c r="L50" s="379"/>
      <c r="M50" s="223" t="s">
        <v>758</v>
      </c>
      <c r="N50" s="389"/>
      <c r="O50" s="390"/>
      <c r="P50" s="391"/>
      <c r="Q50" s="314"/>
      <c r="R50" s="315"/>
      <c r="S50" s="315"/>
      <c r="T50" s="315"/>
      <c r="U50" s="316"/>
    </row>
    <row r="51" spans="1:21" s="133" customFormat="1" ht="24.75" customHeight="1">
      <c r="A51" s="377" t="s">
        <v>759</v>
      </c>
      <c r="B51" s="378"/>
      <c r="C51" s="378"/>
      <c r="D51" s="378"/>
      <c r="E51" s="378"/>
      <c r="F51" s="378"/>
      <c r="G51" s="378"/>
      <c r="H51" s="378"/>
      <c r="I51" s="378"/>
      <c r="J51" s="378"/>
      <c r="K51" s="378"/>
      <c r="L51" s="379"/>
      <c r="M51" s="223" t="s">
        <v>760</v>
      </c>
      <c r="N51" s="389"/>
      <c r="O51" s="390"/>
      <c r="P51" s="391"/>
      <c r="Q51" s="314"/>
      <c r="R51" s="315"/>
      <c r="S51" s="315"/>
      <c r="T51" s="315"/>
      <c r="U51" s="316"/>
    </row>
    <row r="52" spans="1:21" s="133" customFormat="1" ht="12.75">
      <c r="A52" s="383" t="s">
        <v>167</v>
      </c>
      <c r="B52" s="383"/>
      <c r="C52" s="383"/>
      <c r="D52" s="383"/>
      <c r="E52" s="383"/>
      <c r="F52" s="383"/>
      <c r="G52" s="383"/>
      <c r="H52" s="383"/>
      <c r="I52" s="383"/>
      <c r="J52" s="383"/>
      <c r="K52" s="383"/>
      <c r="L52" s="383"/>
      <c r="M52" s="223">
        <v>180</v>
      </c>
      <c r="N52" s="224" t="s">
        <v>98</v>
      </c>
      <c r="O52" s="157">
        <v>195</v>
      </c>
      <c r="P52" s="222" t="s">
        <v>99</v>
      </c>
      <c r="Q52" s="224" t="s">
        <v>98</v>
      </c>
      <c r="R52" s="315">
        <v>9</v>
      </c>
      <c r="S52" s="315"/>
      <c r="T52" s="315"/>
      <c r="U52" s="222" t="s">
        <v>99</v>
      </c>
    </row>
    <row r="53" spans="1:21" ht="12.75">
      <c r="A53" s="377" t="s">
        <v>761</v>
      </c>
      <c r="B53" s="378"/>
      <c r="C53" s="378"/>
      <c r="D53" s="378"/>
      <c r="E53" s="378"/>
      <c r="F53" s="378"/>
      <c r="G53" s="378"/>
      <c r="H53" s="378"/>
      <c r="I53" s="378"/>
      <c r="J53" s="378"/>
      <c r="K53" s="378"/>
      <c r="L53" s="379"/>
      <c r="M53" s="223" t="s">
        <v>762</v>
      </c>
      <c r="N53" s="389"/>
      <c r="O53" s="390"/>
      <c r="P53" s="391"/>
      <c r="Q53" s="389"/>
      <c r="R53" s="390"/>
      <c r="S53" s="390"/>
      <c r="T53" s="390"/>
      <c r="U53" s="391"/>
    </row>
    <row r="54" spans="1:21" ht="12.75">
      <c r="A54" s="372" t="s">
        <v>168</v>
      </c>
      <c r="B54" s="372"/>
      <c r="C54" s="372"/>
      <c r="D54" s="372"/>
      <c r="E54" s="372"/>
      <c r="F54" s="372"/>
      <c r="G54" s="372"/>
      <c r="H54" s="372"/>
      <c r="I54" s="372"/>
      <c r="J54" s="372"/>
      <c r="K54" s="372"/>
      <c r="L54" s="372"/>
      <c r="M54" s="213"/>
      <c r="N54" s="255"/>
      <c r="O54" s="255"/>
      <c r="P54" s="255"/>
      <c r="Q54" s="371"/>
      <c r="R54" s="371"/>
      <c r="S54" s="371"/>
      <c r="T54" s="371"/>
      <c r="U54" s="371"/>
    </row>
    <row r="55" spans="1:21" ht="12.75">
      <c r="A55" s="373" t="s">
        <v>151</v>
      </c>
      <c r="B55" s="373"/>
      <c r="C55" s="373"/>
      <c r="D55" s="373"/>
      <c r="E55" s="373"/>
      <c r="F55" s="373"/>
      <c r="G55" s="373"/>
      <c r="H55" s="373"/>
      <c r="I55" s="373"/>
      <c r="J55" s="373"/>
      <c r="K55" s="373"/>
      <c r="L55" s="373"/>
      <c r="M55" s="213">
        <v>190</v>
      </c>
      <c r="N55" s="295">
        <f>IF((N48-O49-O52+N53)&gt;0,N48-O49-O52+N53,0)</f>
        <v>229</v>
      </c>
      <c r="O55" s="295"/>
      <c r="P55" s="295"/>
      <c r="Q55" s="375">
        <f>IF(Q48-R49-R52+Q53&gt;0,Q48-R49-R52+Q53,0)</f>
        <v>0</v>
      </c>
      <c r="R55" s="375"/>
      <c r="S55" s="375"/>
      <c r="T55" s="375"/>
      <c r="U55" s="375"/>
    </row>
    <row r="56" spans="1:21" ht="12.75">
      <c r="A56" s="373" t="s">
        <v>152</v>
      </c>
      <c r="B56" s="373"/>
      <c r="C56" s="373"/>
      <c r="D56" s="373"/>
      <c r="E56" s="373"/>
      <c r="F56" s="373"/>
      <c r="G56" s="373"/>
      <c r="H56" s="373"/>
      <c r="I56" s="373"/>
      <c r="J56" s="373"/>
      <c r="K56" s="373"/>
      <c r="L56" s="373"/>
      <c r="M56" s="213">
        <v>195</v>
      </c>
      <c r="N56" s="217" t="s">
        <v>98</v>
      </c>
      <c r="O56" s="218">
        <f>IF(N48-O49-O52+N53&lt;0,ABS(N48-O49-O52+N53),0)</f>
        <v>0</v>
      </c>
      <c r="P56" s="219" t="s">
        <v>99</v>
      </c>
      <c r="Q56" s="220" t="s">
        <v>98</v>
      </c>
      <c r="R56" s="376">
        <f>IF(Q48-R49-R52+Q53&lt;0,ABS(Q48-R49-R52+Q53),0)</f>
        <v>271</v>
      </c>
      <c r="S56" s="376"/>
      <c r="T56" s="376"/>
      <c r="U56" s="221" t="s">
        <v>99</v>
      </c>
    </row>
    <row r="57" spans="1:21" ht="12.75">
      <c r="A57" s="372" t="s">
        <v>169</v>
      </c>
      <c r="B57" s="372"/>
      <c r="C57" s="372"/>
      <c r="D57" s="372"/>
      <c r="E57" s="372"/>
      <c r="F57" s="372"/>
      <c r="G57" s="372"/>
      <c r="H57" s="372"/>
      <c r="I57" s="372"/>
      <c r="J57" s="372"/>
      <c r="K57" s="372"/>
      <c r="L57" s="372"/>
      <c r="M57" s="213"/>
      <c r="N57" s="255"/>
      <c r="O57" s="255"/>
      <c r="P57" s="255"/>
      <c r="Q57" s="371"/>
      <c r="R57" s="371"/>
      <c r="S57" s="371"/>
      <c r="T57" s="371"/>
      <c r="U57" s="371"/>
    </row>
    <row r="58" spans="1:21" ht="12.75">
      <c r="A58" s="373" t="s">
        <v>170</v>
      </c>
      <c r="B58" s="373"/>
      <c r="C58" s="373"/>
      <c r="D58" s="373"/>
      <c r="E58" s="373"/>
      <c r="F58" s="373"/>
      <c r="G58" s="373"/>
      <c r="H58" s="373"/>
      <c r="I58" s="373"/>
      <c r="J58" s="373"/>
      <c r="K58" s="373"/>
      <c r="L58" s="373"/>
      <c r="M58" s="213">
        <v>200</v>
      </c>
      <c r="N58" s="255"/>
      <c r="O58" s="255"/>
      <c r="P58" s="255"/>
      <c r="Q58" s="371"/>
      <c r="R58" s="371"/>
      <c r="S58" s="371"/>
      <c r="T58" s="371"/>
      <c r="U58" s="371"/>
    </row>
    <row r="59" spans="1:21" ht="12.75">
      <c r="A59" s="373" t="s">
        <v>171</v>
      </c>
      <c r="B59" s="373"/>
      <c r="C59" s="373"/>
      <c r="D59" s="373"/>
      <c r="E59" s="373"/>
      <c r="F59" s="373"/>
      <c r="G59" s="373"/>
      <c r="H59" s="373"/>
      <c r="I59" s="373"/>
      <c r="J59" s="373"/>
      <c r="K59" s="373"/>
      <c r="L59" s="373"/>
      <c r="M59" s="213">
        <v>205</v>
      </c>
      <c r="N59" s="214" t="s">
        <v>98</v>
      </c>
      <c r="O59" s="162"/>
      <c r="P59" s="215" t="s">
        <v>99</v>
      </c>
      <c r="Q59" s="214" t="s">
        <v>98</v>
      </c>
      <c r="R59" s="342"/>
      <c r="S59" s="342"/>
      <c r="T59" s="342"/>
      <c r="U59" s="215" t="s">
        <v>99</v>
      </c>
    </row>
    <row r="60" spans="1:21" ht="12.75">
      <c r="A60" s="370" t="s">
        <v>172</v>
      </c>
      <c r="B60" s="370"/>
      <c r="C60" s="370"/>
      <c r="D60" s="370"/>
      <c r="E60" s="370"/>
      <c r="F60" s="370"/>
      <c r="G60" s="370"/>
      <c r="H60" s="370"/>
      <c r="I60" s="370"/>
      <c r="J60" s="370"/>
      <c r="K60" s="370"/>
      <c r="L60" s="370"/>
      <c r="M60" s="213">
        <v>210</v>
      </c>
      <c r="N60" s="214" t="s">
        <v>98</v>
      </c>
      <c r="O60" s="162"/>
      <c r="P60" s="215" t="s">
        <v>99</v>
      </c>
      <c r="Q60" s="214" t="s">
        <v>98</v>
      </c>
      <c r="R60" s="342"/>
      <c r="S60" s="342"/>
      <c r="T60" s="342"/>
      <c r="U60" s="215" t="s">
        <v>99</v>
      </c>
    </row>
    <row r="61" spans="1:21" ht="12.75">
      <c r="A61" s="370" t="s">
        <v>739</v>
      </c>
      <c r="B61" s="370"/>
      <c r="C61" s="370"/>
      <c r="D61" s="370"/>
      <c r="E61" s="370"/>
      <c r="F61" s="370"/>
      <c r="G61" s="370"/>
      <c r="H61" s="370"/>
      <c r="I61" s="370"/>
      <c r="J61" s="370"/>
      <c r="K61" s="370"/>
      <c r="L61" s="370"/>
      <c r="M61" s="213" t="s">
        <v>763</v>
      </c>
      <c r="N61" s="214" t="s">
        <v>98</v>
      </c>
      <c r="O61" s="162"/>
      <c r="P61" s="215" t="s">
        <v>99</v>
      </c>
      <c r="Q61" s="214" t="s">
        <v>98</v>
      </c>
      <c r="R61" s="342"/>
      <c r="S61" s="342"/>
      <c r="T61" s="342"/>
      <c r="U61" s="215" t="s">
        <v>99</v>
      </c>
    </row>
    <row r="62" spans="1:21" ht="12.75">
      <c r="A62" s="372" t="s">
        <v>173</v>
      </c>
      <c r="B62" s="372"/>
      <c r="C62" s="372"/>
      <c r="D62" s="372"/>
      <c r="E62" s="372"/>
      <c r="F62" s="372"/>
      <c r="G62" s="372"/>
      <c r="H62" s="372"/>
      <c r="I62" s="372"/>
      <c r="J62" s="372"/>
      <c r="K62" s="372"/>
      <c r="L62" s="372"/>
      <c r="M62" s="213"/>
      <c r="N62" s="255"/>
      <c r="O62" s="255"/>
      <c r="P62" s="255"/>
      <c r="Q62" s="371"/>
      <c r="R62" s="371"/>
      <c r="S62" s="371"/>
      <c r="T62" s="371"/>
      <c r="U62" s="371"/>
    </row>
    <row r="63" spans="1:21" ht="12.75">
      <c r="A63" s="373" t="s">
        <v>151</v>
      </c>
      <c r="B63" s="373"/>
      <c r="C63" s="373"/>
      <c r="D63" s="373"/>
      <c r="E63" s="373"/>
      <c r="F63" s="373"/>
      <c r="G63" s="373"/>
      <c r="H63" s="373"/>
      <c r="I63" s="373"/>
      <c r="J63" s="373"/>
      <c r="K63" s="373"/>
      <c r="L63" s="373"/>
      <c r="M63" s="213">
        <v>220</v>
      </c>
      <c r="N63" s="295">
        <f>IF((N55-O56+O58-O59-O60)&gt;0,N55-O56+O58-O59-O60,0)</f>
        <v>229</v>
      </c>
      <c r="O63" s="295"/>
      <c r="P63" s="295"/>
      <c r="Q63" s="375">
        <f>IF(Q55-R56+Q58-R59-R60&gt;0,Q55-R56+Q58-R59-R60,0)</f>
        <v>0</v>
      </c>
      <c r="R63" s="375"/>
      <c r="S63" s="375"/>
      <c r="T63" s="375"/>
      <c r="U63" s="375"/>
    </row>
    <row r="64" spans="1:21" s="133" customFormat="1" ht="12.75">
      <c r="A64" s="373" t="s">
        <v>152</v>
      </c>
      <c r="B64" s="373"/>
      <c r="C64" s="373"/>
      <c r="D64" s="373"/>
      <c r="E64" s="373"/>
      <c r="F64" s="373"/>
      <c r="G64" s="373"/>
      <c r="H64" s="373"/>
      <c r="I64" s="373"/>
      <c r="J64" s="373"/>
      <c r="K64" s="373"/>
      <c r="L64" s="373"/>
      <c r="M64" s="213">
        <v>225</v>
      </c>
      <c r="N64" s="217" t="s">
        <v>98</v>
      </c>
      <c r="O64" s="218">
        <f>IF((N55-O56+O58-O59-O60)&lt;0,O56-N55+O59-O58+O60,0)</f>
        <v>0</v>
      </c>
      <c r="P64" s="219" t="s">
        <v>99</v>
      </c>
      <c r="Q64" s="220" t="s">
        <v>98</v>
      </c>
      <c r="R64" s="376">
        <f>IF(Q55-R56+Q58-R59-R60&lt;0,R56-Q55-Q58+R59+R60,0)</f>
        <v>271</v>
      </c>
      <c r="S64" s="376"/>
      <c r="T64" s="376"/>
      <c r="U64" s="221" t="s">
        <v>99</v>
      </c>
    </row>
    <row r="65" spans="1:21" ht="12.75">
      <c r="A65" s="377" t="s">
        <v>764</v>
      </c>
      <c r="B65" s="378"/>
      <c r="C65" s="378"/>
      <c r="D65" s="378"/>
      <c r="E65" s="378"/>
      <c r="F65" s="378"/>
      <c r="G65" s="378"/>
      <c r="H65" s="378"/>
      <c r="I65" s="378"/>
      <c r="J65" s="378"/>
      <c r="K65" s="378"/>
      <c r="L65" s="379"/>
      <c r="M65" s="152" t="s">
        <v>765</v>
      </c>
      <c r="N65" s="389"/>
      <c r="O65" s="390"/>
      <c r="P65" s="391"/>
      <c r="Q65" s="314"/>
      <c r="R65" s="315"/>
      <c r="S65" s="315"/>
      <c r="T65" s="315"/>
      <c r="U65" s="316"/>
    </row>
    <row r="66" spans="1:22" ht="31.5" customHeight="1">
      <c r="A66" s="392" t="s">
        <v>174</v>
      </c>
      <c r="B66" s="393"/>
      <c r="C66" s="393"/>
      <c r="D66" s="393"/>
      <c r="E66" s="393"/>
      <c r="F66" s="393"/>
      <c r="G66" s="393"/>
      <c r="H66" s="393"/>
      <c r="I66" s="393"/>
      <c r="J66" s="393"/>
      <c r="K66" s="393"/>
      <c r="L66" s="393"/>
      <c r="M66" s="393"/>
      <c r="N66" s="393"/>
      <c r="O66" s="393"/>
      <c r="P66" s="393"/>
      <c r="Q66" s="393"/>
      <c r="R66" s="393"/>
      <c r="S66" s="393"/>
      <c r="T66" s="393"/>
      <c r="U66" s="393"/>
      <c r="V66" s="133"/>
    </row>
    <row r="67" spans="1:21" ht="25.5" customHeight="1">
      <c r="A67" s="368" t="s">
        <v>175</v>
      </c>
      <c r="B67" s="368"/>
      <c r="C67" s="368"/>
      <c r="D67" s="368"/>
      <c r="E67" s="368"/>
      <c r="F67" s="368"/>
      <c r="G67" s="368"/>
      <c r="H67" s="368"/>
      <c r="I67" s="368"/>
      <c r="J67" s="368"/>
      <c r="K67" s="368"/>
      <c r="L67" s="368"/>
      <c r="M67" s="368"/>
      <c r="N67" s="368"/>
      <c r="O67" s="368"/>
      <c r="P67" s="368"/>
      <c r="Q67" s="368"/>
      <c r="R67" s="368"/>
      <c r="S67" s="368"/>
      <c r="T67" s="368"/>
      <c r="U67" s="368"/>
    </row>
    <row r="68" spans="1:21" ht="25.5">
      <c r="A68" s="286" t="s">
        <v>176</v>
      </c>
      <c r="B68" s="286"/>
      <c r="C68" s="286"/>
      <c r="D68" s="286"/>
      <c r="E68" s="286"/>
      <c r="F68" s="286"/>
      <c r="G68" s="286"/>
      <c r="H68" s="286"/>
      <c r="I68" s="286"/>
      <c r="J68" s="286"/>
      <c r="K68" s="286"/>
      <c r="L68" s="286"/>
      <c r="M68" s="212" t="s">
        <v>13</v>
      </c>
      <c r="N68" s="369" t="s">
        <v>140</v>
      </c>
      <c r="O68" s="369"/>
      <c r="P68" s="369"/>
      <c r="Q68" s="369" t="s">
        <v>141</v>
      </c>
      <c r="R68" s="369"/>
      <c r="S68" s="369"/>
      <c r="T68" s="369"/>
      <c r="U68" s="369"/>
    </row>
    <row r="69" spans="1:21" ht="12.75">
      <c r="A69" s="286">
        <v>1</v>
      </c>
      <c r="B69" s="286"/>
      <c r="C69" s="286"/>
      <c r="D69" s="286"/>
      <c r="E69" s="286"/>
      <c r="F69" s="286"/>
      <c r="G69" s="286"/>
      <c r="H69" s="286"/>
      <c r="I69" s="286"/>
      <c r="J69" s="286"/>
      <c r="K69" s="286"/>
      <c r="L69" s="286"/>
      <c r="M69" s="212">
        <v>2</v>
      </c>
      <c r="N69" s="369">
        <v>3</v>
      </c>
      <c r="O69" s="369"/>
      <c r="P69" s="369"/>
      <c r="Q69" s="369">
        <v>4</v>
      </c>
      <c r="R69" s="369"/>
      <c r="S69" s="369"/>
      <c r="T69" s="369"/>
      <c r="U69" s="369"/>
    </row>
    <row r="70" spans="1:21" ht="12.75">
      <c r="A70" s="394" t="s">
        <v>177</v>
      </c>
      <c r="B70" s="394"/>
      <c r="C70" s="394"/>
      <c r="D70" s="394"/>
      <c r="E70" s="394"/>
      <c r="F70" s="394"/>
      <c r="G70" s="394"/>
      <c r="H70" s="394"/>
      <c r="I70" s="394"/>
      <c r="J70" s="394"/>
      <c r="K70" s="394"/>
      <c r="L70" s="394"/>
      <c r="M70" s="213">
        <v>230</v>
      </c>
      <c r="N70" s="287">
        <v>730</v>
      </c>
      <c r="O70" s="287"/>
      <c r="P70" s="287"/>
      <c r="Q70" s="371">
        <v>140</v>
      </c>
      <c r="R70" s="371"/>
      <c r="S70" s="371"/>
      <c r="T70" s="371"/>
      <c r="U70" s="371"/>
    </row>
    <row r="71" spans="1:21" ht="12.75">
      <c r="A71" s="394" t="s">
        <v>178</v>
      </c>
      <c r="B71" s="394"/>
      <c r="C71" s="394"/>
      <c r="D71" s="394"/>
      <c r="E71" s="394"/>
      <c r="F71" s="394"/>
      <c r="G71" s="394"/>
      <c r="H71" s="394"/>
      <c r="I71" s="394"/>
      <c r="J71" s="394"/>
      <c r="K71" s="394"/>
      <c r="L71" s="394"/>
      <c r="M71" s="213">
        <v>240</v>
      </c>
      <c r="N71" s="287">
        <v>312</v>
      </c>
      <c r="O71" s="287"/>
      <c r="P71" s="287"/>
      <c r="Q71" s="371">
        <v>237</v>
      </c>
      <c r="R71" s="371"/>
      <c r="S71" s="371"/>
      <c r="T71" s="371"/>
      <c r="U71" s="371"/>
    </row>
    <row r="72" spans="1:21" ht="12.75">
      <c r="A72" s="394" t="s">
        <v>179</v>
      </c>
      <c r="B72" s="394"/>
      <c r="C72" s="394"/>
      <c r="D72" s="394"/>
      <c r="E72" s="394"/>
      <c r="F72" s="394"/>
      <c r="G72" s="394"/>
      <c r="H72" s="394"/>
      <c r="I72" s="394"/>
      <c r="J72" s="394"/>
      <c r="K72" s="394"/>
      <c r="L72" s="394"/>
      <c r="M72" s="213">
        <v>250</v>
      </c>
      <c r="N72" s="287">
        <v>113</v>
      </c>
      <c r="O72" s="287"/>
      <c r="P72" s="287"/>
      <c r="Q72" s="371">
        <v>86</v>
      </c>
      <c r="R72" s="371"/>
      <c r="S72" s="371"/>
      <c r="T72" s="371"/>
      <c r="U72" s="371"/>
    </row>
    <row r="73" spans="1:21" ht="12.75">
      <c r="A73" s="394" t="s">
        <v>180</v>
      </c>
      <c r="B73" s="394"/>
      <c r="C73" s="394"/>
      <c r="D73" s="394"/>
      <c r="E73" s="394"/>
      <c r="F73" s="394"/>
      <c r="G73" s="394"/>
      <c r="H73" s="394"/>
      <c r="I73" s="394"/>
      <c r="J73" s="394"/>
      <c r="K73" s="394"/>
      <c r="L73" s="394"/>
      <c r="M73" s="213">
        <v>260</v>
      </c>
      <c r="N73" s="287">
        <v>79</v>
      </c>
      <c r="O73" s="287"/>
      <c r="P73" s="287"/>
      <c r="Q73" s="371">
        <v>19</v>
      </c>
      <c r="R73" s="371"/>
      <c r="S73" s="371"/>
      <c r="T73" s="371"/>
      <c r="U73" s="371"/>
    </row>
    <row r="74" spans="1:21" ht="12.75">
      <c r="A74" s="394" t="s">
        <v>157</v>
      </c>
      <c r="B74" s="394"/>
      <c r="C74" s="394"/>
      <c r="D74" s="394"/>
      <c r="E74" s="394"/>
      <c r="F74" s="394"/>
      <c r="G74" s="394"/>
      <c r="H74" s="394"/>
      <c r="I74" s="394"/>
      <c r="J74" s="394"/>
      <c r="K74" s="394"/>
      <c r="L74" s="394"/>
      <c r="M74" s="213">
        <v>270</v>
      </c>
      <c r="N74" s="287">
        <v>269</v>
      </c>
      <c r="O74" s="287"/>
      <c r="P74" s="287"/>
      <c r="Q74" s="371">
        <v>794</v>
      </c>
      <c r="R74" s="371"/>
      <c r="S74" s="371"/>
      <c r="T74" s="371"/>
      <c r="U74" s="371"/>
    </row>
    <row r="75" spans="1:21" ht="12.75">
      <c r="A75" s="394" t="s">
        <v>181</v>
      </c>
      <c r="B75" s="394"/>
      <c r="C75" s="394"/>
      <c r="D75" s="394"/>
      <c r="E75" s="394"/>
      <c r="F75" s="394"/>
      <c r="G75" s="394"/>
      <c r="H75" s="394"/>
      <c r="I75" s="394"/>
      <c r="J75" s="394"/>
      <c r="K75" s="394"/>
      <c r="L75" s="394"/>
      <c r="M75" s="213">
        <v>280</v>
      </c>
      <c r="N75" s="295">
        <f>SUM(N70:P74)</f>
        <v>1503</v>
      </c>
      <c r="O75" s="295"/>
      <c r="P75" s="295"/>
      <c r="Q75" s="375">
        <f>SUM(Q70:U74)</f>
        <v>1276</v>
      </c>
      <c r="R75" s="375"/>
      <c r="S75" s="375"/>
      <c r="T75" s="375"/>
      <c r="U75" s="375"/>
    </row>
    <row r="76" spans="1:21" s="103" customFormat="1" ht="19.5" customHeight="1">
      <c r="A76" s="395"/>
      <c r="B76" s="395"/>
      <c r="C76" s="395"/>
      <c r="D76" s="395"/>
      <c r="E76" s="395"/>
      <c r="F76" s="395"/>
      <c r="G76" s="395"/>
      <c r="H76" s="395"/>
      <c r="I76" s="395"/>
      <c r="J76" s="395"/>
      <c r="K76" s="395"/>
      <c r="L76" s="395"/>
      <c r="M76" s="229"/>
      <c r="N76" s="396"/>
      <c r="O76" s="396"/>
      <c r="P76" s="396"/>
      <c r="Q76" s="397"/>
      <c r="R76" s="397"/>
      <c r="S76" s="397"/>
      <c r="T76" s="397"/>
      <c r="U76" s="397"/>
    </row>
    <row r="77" spans="1:21" ht="25.5" customHeight="1">
      <c r="A77" s="368" t="s">
        <v>182</v>
      </c>
      <c r="B77" s="368"/>
      <c r="C77" s="368"/>
      <c r="D77" s="368"/>
      <c r="E77" s="368"/>
      <c r="F77" s="368"/>
      <c r="G77" s="368"/>
      <c r="H77" s="368"/>
      <c r="I77" s="368"/>
      <c r="J77" s="368"/>
      <c r="K77" s="368"/>
      <c r="L77" s="368"/>
      <c r="M77" s="368"/>
      <c r="N77" s="368"/>
      <c r="O77" s="368"/>
      <c r="P77" s="368"/>
      <c r="Q77" s="368"/>
      <c r="R77" s="368"/>
      <c r="S77" s="368"/>
      <c r="T77" s="368"/>
      <c r="U77" s="368"/>
    </row>
    <row r="78" spans="1:21" ht="25.5">
      <c r="A78" s="286" t="s">
        <v>183</v>
      </c>
      <c r="B78" s="286"/>
      <c r="C78" s="286"/>
      <c r="D78" s="286"/>
      <c r="E78" s="286"/>
      <c r="F78" s="286"/>
      <c r="G78" s="286"/>
      <c r="H78" s="286"/>
      <c r="I78" s="286"/>
      <c r="J78" s="286"/>
      <c r="K78" s="286"/>
      <c r="L78" s="286"/>
      <c r="M78" s="212" t="s">
        <v>13</v>
      </c>
      <c r="N78" s="369" t="s">
        <v>140</v>
      </c>
      <c r="O78" s="369"/>
      <c r="P78" s="369"/>
      <c r="Q78" s="369" t="s">
        <v>141</v>
      </c>
      <c r="R78" s="369"/>
      <c r="S78" s="369"/>
      <c r="T78" s="369"/>
      <c r="U78" s="369"/>
    </row>
    <row r="79" spans="1:21" ht="12.75">
      <c r="A79" s="400">
        <v>1</v>
      </c>
      <c r="B79" s="400"/>
      <c r="C79" s="400"/>
      <c r="D79" s="400"/>
      <c r="E79" s="400"/>
      <c r="F79" s="400"/>
      <c r="G79" s="400"/>
      <c r="H79" s="400"/>
      <c r="I79" s="400"/>
      <c r="J79" s="400"/>
      <c r="K79" s="400"/>
      <c r="L79" s="400"/>
      <c r="M79" s="230">
        <v>2</v>
      </c>
      <c r="N79" s="401">
        <v>3</v>
      </c>
      <c r="O79" s="401"/>
      <c r="P79" s="401"/>
      <c r="Q79" s="401">
        <v>4</v>
      </c>
      <c r="R79" s="401"/>
      <c r="S79" s="401"/>
      <c r="T79" s="401"/>
      <c r="U79" s="401"/>
    </row>
    <row r="80" spans="1:21" ht="12.75">
      <c r="A80" s="398" t="s">
        <v>184</v>
      </c>
      <c r="B80" s="398"/>
      <c r="C80" s="398"/>
      <c r="D80" s="398"/>
      <c r="E80" s="398"/>
      <c r="F80" s="398"/>
      <c r="G80" s="398"/>
      <c r="H80" s="398"/>
      <c r="I80" s="398"/>
      <c r="J80" s="398"/>
      <c r="K80" s="398"/>
      <c r="L80" s="398"/>
      <c r="M80" s="231">
        <v>300</v>
      </c>
      <c r="N80" s="402"/>
      <c r="O80" s="402"/>
      <c r="P80" s="402"/>
      <c r="Q80" s="371"/>
      <c r="R80" s="371"/>
      <c r="S80" s="371"/>
      <c r="T80" s="371"/>
      <c r="U80" s="371"/>
    </row>
    <row r="81" spans="1:21" ht="12.75">
      <c r="A81" s="398" t="s">
        <v>185</v>
      </c>
      <c r="B81" s="398"/>
      <c r="C81" s="398"/>
      <c r="D81" s="398"/>
      <c r="E81" s="398"/>
      <c r="F81" s="398"/>
      <c r="G81" s="398"/>
      <c r="H81" s="398"/>
      <c r="I81" s="398"/>
      <c r="J81" s="398"/>
      <c r="K81" s="398"/>
      <c r="L81" s="398"/>
      <c r="M81" s="231">
        <v>310</v>
      </c>
      <c r="N81" s="403"/>
      <c r="O81" s="403"/>
      <c r="P81" s="403"/>
      <c r="Q81" s="404"/>
      <c r="R81" s="404"/>
      <c r="S81" s="404"/>
      <c r="T81" s="404"/>
      <c r="U81" s="404"/>
    </row>
    <row r="82" spans="1:21" ht="12.75">
      <c r="A82" s="398" t="s">
        <v>186</v>
      </c>
      <c r="B82" s="398"/>
      <c r="C82" s="398"/>
      <c r="D82" s="398"/>
      <c r="E82" s="398"/>
      <c r="F82" s="398"/>
      <c r="G82" s="398"/>
      <c r="H82" s="398"/>
      <c r="I82" s="398"/>
      <c r="J82" s="398"/>
      <c r="K82" s="398"/>
      <c r="L82" s="398"/>
      <c r="M82" s="231">
        <v>320</v>
      </c>
      <c r="N82" s="232"/>
      <c r="O82" s="233"/>
      <c r="P82" s="234"/>
      <c r="Q82" s="235"/>
      <c r="R82" s="405"/>
      <c r="S82" s="405"/>
      <c r="T82" s="405"/>
      <c r="U82" s="236"/>
    </row>
    <row r="83" spans="1:21" ht="12.75">
      <c r="A83" s="398" t="s">
        <v>187</v>
      </c>
      <c r="B83" s="398"/>
      <c r="C83" s="398"/>
      <c r="D83" s="398"/>
      <c r="E83" s="398"/>
      <c r="F83" s="398"/>
      <c r="G83" s="398"/>
      <c r="H83" s="398"/>
      <c r="I83" s="398"/>
      <c r="J83" s="398"/>
      <c r="K83" s="398"/>
      <c r="L83" s="398"/>
      <c r="M83" s="231">
        <v>330</v>
      </c>
      <c r="N83" s="232"/>
      <c r="O83" s="233"/>
      <c r="P83" s="234"/>
      <c r="Q83" s="237"/>
      <c r="R83" s="399"/>
      <c r="S83" s="399"/>
      <c r="T83" s="399"/>
      <c r="U83" s="238"/>
    </row>
    <row r="84" spans="1:21" ht="12.75">
      <c r="A84" s="398" t="s">
        <v>188</v>
      </c>
      <c r="B84" s="398"/>
      <c r="C84" s="398"/>
      <c r="D84" s="398"/>
      <c r="E84" s="398"/>
      <c r="F84" s="398"/>
      <c r="G84" s="398"/>
      <c r="H84" s="398"/>
      <c r="I84" s="398"/>
      <c r="J84" s="398"/>
      <c r="K84" s="398"/>
      <c r="L84" s="398"/>
      <c r="M84" s="231">
        <v>340</v>
      </c>
      <c r="N84" s="408"/>
      <c r="O84" s="408"/>
      <c r="P84" s="408"/>
      <c r="Q84" s="406"/>
      <c r="R84" s="406"/>
      <c r="S84" s="406"/>
      <c r="T84" s="406"/>
      <c r="U84" s="406"/>
    </row>
    <row r="85" spans="17:21" ht="12.75">
      <c r="Q85" s="239"/>
      <c r="R85" s="407"/>
      <c r="S85" s="407"/>
      <c r="T85" s="407"/>
      <c r="U85" s="240"/>
    </row>
    <row r="86" spans="1:16" ht="12.75">
      <c r="A86" s="349" t="s">
        <v>80</v>
      </c>
      <c r="B86" s="349"/>
      <c r="C86" s="349"/>
      <c r="D86" s="350"/>
      <c r="E86" s="350"/>
      <c r="F86" s="350"/>
      <c r="G86" s="350"/>
      <c r="H86" s="350"/>
      <c r="I86" s="350"/>
      <c r="J86" s="350"/>
      <c r="K86" s="186"/>
      <c r="L86" s="351" t="s">
        <v>776</v>
      </c>
      <c r="M86" s="351"/>
      <c r="N86" s="351"/>
      <c r="O86" s="351"/>
      <c r="P86" s="351"/>
    </row>
    <row r="87" spans="1:11" ht="12.75">
      <c r="A87" s="185"/>
      <c r="B87" s="184"/>
      <c r="C87" s="184"/>
      <c r="D87" s="184"/>
      <c r="E87" s="184"/>
      <c r="F87" s="184"/>
      <c r="G87" s="184"/>
      <c r="H87" s="184"/>
      <c r="I87" s="184"/>
      <c r="J87" s="184"/>
      <c r="K87" s="184"/>
    </row>
    <row r="88" spans="1:16" ht="12.75">
      <c r="A88" s="349" t="s">
        <v>81</v>
      </c>
      <c r="B88" s="349"/>
      <c r="C88" s="349"/>
      <c r="D88" s="349"/>
      <c r="E88" s="349"/>
      <c r="F88" s="350"/>
      <c r="G88" s="350"/>
      <c r="H88" s="350"/>
      <c r="I88" s="350"/>
      <c r="J88" s="350"/>
      <c r="K88" s="186"/>
      <c r="L88" s="253" t="s">
        <v>777</v>
      </c>
      <c r="M88" s="253"/>
      <c r="N88" s="253"/>
      <c r="O88" s="253"/>
      <c r="P88" s="253"/>
    </row>
  </sheetData>
  <sheetProtection/>
  <mergeCells count="205">
    <mergeCell ref="Q84:U84"/>
    <mergeCell ref="R85:T85"/>
    <mergeCell ref="A86:C86"/>
    <mergeCell ref="D86:J86"/>
    <mergeCell ref="L86:P86"/>
    <mergeCell ref="A88:E88"/>
    <mergeCell ref="F88:J88"/>
    <mergeCell ref="A84:L84"/>
    <mergeCell ref="N84:P84"/>
    <mergeCell ref="Q80:U80"/>
    <mergeCell ref="A81:L81"/>
    <mergeCell ref="N81:P81"/>
    <mergeCell ref="Q81:U81"/>
    <mergeCell ref="A82:L82"/>
    <mergeCell ref="R82:T82"/>
    <mergeCell ref="N76:P76"/>
    <mergeCell ref="Q76:U76"/>
    <mergeCell ref="A77:U77"/>
    <mergeCell ref="A83:L83"/>
    <mergeCell ref="R83:T83"/>
    <mergeCell ref="A79:L79"/>
    <mergeCell ref="N79:P79"/>
    <mergeCell ref="Q79:U79"/>
    <mergeCell ref="A80:L80"/>
    <mergeCell ref="N80:P80"/>
    <mergeCell ref="A78:L78"/>
    <mergeCell ref="N78:P78"/>
    <mergeCell ref="Q78:U78"/>
    <mergeCell ref="A74:L74"/>
    <mergeCell ref="N74:P74"/>
    <mergeCell ref="Q74:U74"/>
    <mergeCell ref="A75:L75"/>
    <mergeCell ref="N75:P75"/>
    <mergeCell ref="Q75:U75"/>
    <mergeCell ref="A76:L76"/>
    <mergeCell ref="A72:L72"/>
    <mergeCell ref="N72:P72"/>
    <mergeCell ref="Q72:U72"/>
    <mergeCell ref="A73:L73"/>
    <mergeCell ref="N73:P73"/>
    <mergeCell ref="Q73:U73"/>
    <mergeCell ref="A70:L70"/>
    <mergeCell ref="N70:P70"/>
    <mergeCell ref="Q70:U70"/>
    <mergeCell ref="A71:L71"/>
    <mergeCell ref="N71:P71"/>
    <mergeCell ref="Q71:U71"/>
    <mergeCell ref="Q65:U65"/>
    <mergeCell ref="A66:U66"/>
    <mergeCell ref="A67:U67"/>
    <mergeCell ref="A68:L68"/>
    <mergeCell ref="N68:P68"/>
    <mergeCell ref="Q68:U68"/>
    <mergeCell ref="A62:L62"/>
    <mergeCell ref="N62:P62"/>
    <mergeCell ref="Q62:U62"/>
    <mergeCell ref="A69:L69"/>
    <mergeCell ref="N69:P69"/>
    <mergeCell ref="Q69:U69"/>
    <mergeCell ref="A64:L64"/>
    <mergeCell ref="R64:T64"/>
    <mergeCell ref="A65:L65"/>
    <mergeCell ref="N65:P65"/>
    <mergeCell ref="Q58:U58"/>
    <mergeCell ref="A59:L59"/>
    <mergeCell ref="R59:T59"/>
    <mergeCell ref="A60:L60"/>
    <mergeCell ref="R60:T60"/>
    <mergeCell ref="A61:L61"/>
    <mergeCell ref="R61:T61"/>
    <mergeCell ref="A55:L55"/>
    <mergeCell ref="N55:P55"/>
    <mergeCell ref="Q55:U55"/>
    <mergeCell ref="A56:L56"/>
    <mergeCell ref="R56:T56"/>
    <mergeCell ref="A63:L63"/>
    <mergeCell ref="N63:P63"/>
    <mergeCell ref="Q63:U63"/>
    <mergeCell ref="A58:L58"/>
    <mergeCell ref="N58:P58"/>
    <mergeCell ref="A57:L57"/>
    <mergeCell ref="N57:P57"/>
    <mergeCell ref="Q57:U57"/>
    <mergeCell ref="A52:L52"/>
    <mergeCell ref="R52:T52"/>
    <mergeCell ref="A53:L53"/>
    <mergeCell ref="N53:P53"/>
    <mergeCell ref="Q53:U53"/>
    <mergeCell ref="A54:L54"/>
    <mergeCell ref="N54:P54"/>
    <mergeCell ref="Q54:U54"/>
    <mergeCell ref="A49:L49"/>
    <mergeCell ref="R49:T49"/>
    <mergeCell ref="A50:L50"/>
    <mergeCell ref="N50:P50"/>
    <mergeCell ref="Q50:U50"/>
    <mergeCell ref="A51:L51"/>
    <mergeCell ref="N51:P51"/>
    <mergeCell ref="Q51:U51"/>
    <mergeCell ref="A45:L45"/>
    <mergeCell ref="R45:T45"/>
    <mergeCell ref="A46:L46"/>
    <mergeCell ref="R46:T46"/>
    <mergeCell ref="A47:L47"/>
    <mergeCell ref="N47:P47"/>
    <mergeCell ref="Q47:U47"/>
    <mergeCell ref="A42:L42"/>
    <mergeCell ref="N42:P42"/>
    <mergeCell ref="Q42:U42"/>
    <mergeCell ref="A48:L48"/>
    <mergeCell ref="N48:P48"/>
    <mergeCell ref="Q48:U48"/>
    <mergeCell ref="A43:L43"/>
    <mergeCell ref="R43:T43"/>
    <mergeCell ref="A44:L44"/>
    <mergeCell ref="R44:T44"/>
    <mergeCell ref="A41:L41"/>
    <mergeCell ref="N41:P41"/>
    <mergeCell ref="Q41:U41"/>
    <mergeCell ref="A40:L40"/>
    <mergeCell ref="N40:P40"/>
    <mergeCell ref="Q40:U40"/>
    <mergeCell ref="N38:P38"/>
    <mergeCell ref="Q38:U38"/>
    <mergeCell ref="A38:L38"/>
    <mergeCell ref="A36:L36"/>
    <mergeCell ref="N36:P36"/>
    <mergeCell ref="A39:L39"/>
    <mergeCell ref="R39:T39"/>
    <mergeCell ref="A33:L33"/>
    <mergeCell ref="R33:T33"/>
    <mergeCell ref="A34:L34"/>
    <mergeCell ref="R34:T34"/>
    <mergeCell ref="Q36:U36"/>
    <mergeCell ref="A37:L37"/>
    <mergeCell ref="N37:P37"/>
    <mergeCell ref="Q37:U37"/>
    <mergeCell ref="A35:L35"/>
    <mergeCell ref="R35:T35"/>
    <mergeCell ref="A30:L30"/>
    <mergeCell ref="R30:T30"/>
    <mergeCell ref="A31:L31"/>
    <mergeCell ref="N31:P31"/>
    <mergeCell ref="Q31:U31"/>
    <mergeCell ref="A32:L32"/>
    <mergeCell ref="N32:P32"/>
    <mergeCell ref="Q32:U32"/>
    <mergeCell ref="A28:L28"/>
    <mergeCell ref="N28:P28"/>
    <mergeCell ref="Q28:U28"/>
    <mergeCell ref="A27:L27"/>
    <mergeCell ref="R27:T27"/>
    <mergeCell ref="A29:L29"/>
    <mergeCell ref="N29:P29"/>
    <mergeCell ref="Q29:U29"/>
    <mergeCell ref="A24:L24"/>
    <mergeCell ref="R24:T24"/>
    <mergeCell ref="A26:L26"/>
    <mergeCell ref="N26:P26"/>
    <mergeCell ref="Q26:U26"/>
    <mergeCell ref="A25:L25"/>
    <mergeCell ref="R25:T25"/>
    <mergeCell ref="N20:P20"/>
    <mergeCell ref="Q20:U20"/>
    <mergeCell ref="A21:L21"/>
    <mergeCell ref="N21:P21"/>
    <mergeCell ref="Q21:U21"/>
    <mergeCell ref="A23:L23"/>
    <mergeCell ref="R23:T23"/>
    <mergeCell ref="A22:L22"/>
    <mergeCell ref="R22:T22"/>
    <mergeCell ref="A20:L20"/>
    <mergeCell ref="Q12:U12"/>
    <mergeCell ref="I17:L17"/>
    <mergeCell ref="Q17:U17"/>
    <mergeCell ref="A18:U18"/>
    <mergeCell ref="A19:L19"/>
    <mergeCell ref="N19:P19"/>
    <mergeCell ref="Q19:U19"/>
    <mergeCell ref="A7:E7"/>
    <mergeCell ref="A14:U14"/>
    <mergeCell ref="G15:K15"/>
    <mergeCell ref="A8:E8"/>
    <mergeCell ref="F8:M8"/>
    <mergeCell ref="Q8:U8"/>
    <mergeCell ref="Q9:U9"/>
    <mergeCell ref="Q11:U11"/>
    <mergeCell ref="A12:E12"/>
    <mergeCell ref="F12:M12"/>
    <mergeCell ref="Q2:U2"/>
    <mergeCell ref="Q3:R3"/>
    <mergeCell ref="T3:U3"/>
    <mergeCell ref="Q10:U10"/>
    <mergeCell ref="Q5:U5"/>
    <mergeCell ref="Q6:U6"/>
    <mergeCell ref="A4:C4"/>
    <mergeCell ref="D4:M4"/>
    <mergeCell ref="Q4:U4"/>
    <mergeCell ref="F7:M7"/>
    <mergeCell ref="Q7:U7"/>
    <mergeCell ref="K1:U1"/>
    <mergeCell ref="A5:B5"/>
    <mergeCell ref="C5:M5"/>
    <mergeCell ref="A6:F6"/>
    <mergeCell ref="G6:M6"/>
  </mergeCells>
  <printOptions horizontalCentered="1"/>
  <pageMargins left="0.1968503937007874" right="0.1968503937007874" top="0.31496062992125984" bottom="0.31496062992125984" header="0" footer="0"/>
  <pageSetup blackAndWhite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87"/>
  <sheetViews>
    <sheetView showGridLines="0" showZeros="0" zoomScalePageLayoutView="0" workbookViewId="0" topLeftCell="A1">
      <selection activeCell="T47" sqref="T47:U47"/>
    </sheetView>
  </sheetViews>
  <sheetFormatPr defaultColWidth="4.33203125" defaultRowHeight="12.75" customHeight="1"/>
  <cols>
    <col min="1" max="15" width="4.33203125" style="13" customWidth="1"/>
    <col min="16" max="18" width="2.66015625" style="13" customWidth="1"/>
    <col min="19" max="19" width="3.16015625" style="13" customWidth="1"/>
    <col min="20" max="21" width="6.66015625" style="13" customWidth="1"/>
    <col min="22" max="22" width="3.16015625" style="13" customWidth="1"/>
    <col min="23" max="23" width="5.66015625" style="13" customWidth="1"/>
    <col min="24" max="25" width="6.66015625" style="13" customWidth="1"/>
    <col min="26" max="26" width="3.16015625" style="13" customWidth="1"/>
    <col min="27" max="27" width="7.16015625" style="13" customWidth="1"/>
    <col min="28" max="16384" width="4.33203125" style="13" customWidth="1"/>
  </cols>
  <sheetData>
    <row r="1" spans="12:26" ht="15.75" customHeight="1">
      <c r="L1" s="487" t="s">
        <v>189</v>
      </c>
      <c r="M1" s="487"/>
      <c r="N1" s="487"/>
      <c r="O1" s="487"/>
      <c r="P1" s="487"/>
      <c r="Q1" s="487"/>
      <c r="R1" s="487"/>
      <c r="S1" s="487"/>
      <c r="T1" s="487"/>
      <c r="U1" s="487"/>
      <c r="V1" s="487"/>
      <c r="W1" s="487"/>
      <c r="X1" s="487"/>
      <c r="Y1" s="487"/>
      <c r="Z1" s="487"/>
    </row>
    <row r="2" spans="12:26" ht="15.75" customHeight="1">
      <c r="L2" s="487" t="s">
        <v>190</v>
      </c>
      <c r="M2" s="487"/>
      <c r="N2" s="487"/>
      <c r="O2" s="487"/>
      <c r="P2" s="487"/>
      <c r="Q2" s="487"/>
      <c r="R2" s="487"/>
      <c r="S2" s="487"/>
      <c r="T2" s="487"/>
      <c r="U2" s="487"/>
      <c r="V2" s="487"/>
      <c r="W2" s="487"/>
      <c r="X2" s="487"/>
      <c r="Y2" s="487"/>
      <c r="Z2" s="487"/>
    </row>
    <row r="3" ht="7.5" customHeight="1">
      <c r="F3" s="15" t="s">
        <v>191</v>
      </c>
    </row>
    <row r="4" spans="1:25" ht="12.75" customHeight="1">
      <c r="A4" s="488"/>
      <c r="B4" s="489"/>
      <c r="C4" s="489"/>
      <c r="D4" s="489"/>
      <c r="E4" s="489"/>
      <c r="F4" s="489"/>
      <c r="G4" s="489"/>
      <c r="H4" s="489"/>
      <c r="I4" s="489"/>
      <c r="J4" s="489"/>
      <c r="K4" s="489"/>
      <c r="L4" s="489"/>
      <c r="M4" s="489"/>
      <c r="N4" s="489"/>
      <c r="O4" s="489"/>
      <c r="P4" s="489"/>
      <c r="Q4" s="489"/>
      <c r="R4" s="489"/>
      <c r="S4" s="489"/>
      <c r="T4" s="489"/>
      <c r="U4" s="489"/>
      <c r="V4" s="490"/>
      <c r="W4" s="483" t="s">
        <v>192</v>
      </c>
      <c r="X4" s="491"/>
      <c r="Y4" s="492"/>
    </row>
    <row r="5" spans="1:25" ht="15" customHeight="1">
      <c r="A5" s="488" t="s">
        <v>193</v>
      </c>
      <c r="B5" s="489"/>
      <c r="C5" s="489"/>
      <c r="D5" s="489"/>
      <c r="E5" s="489"/>
      <c r="F5" s="489"/>
      <c r="G5" s="489"/>
      <c r="H5" s="489"/>
      <c r="I5" s="489"/>
      <c r="J5" s="489"/>
      <c r="K5" s="489"/>
      <c r="L5" s="489"/>
      <c r="M5" s="489"/>
      <c r="N5" s="489"/>
      <c r="O5" s="489"/>
      <c r="P5" s="489"/>
      <c r="Q5" s="489"/>
      <c r="R5" s="489"/>
      <c r="S5" s="489"/>
      <c r="T5" s="489"/>
      <c r="U5" s="489"/>
      <c r="V5" s="490"/>
      <c r="W5" s="16" t="s">
        <v>128</v>
      </c>
      <c r="X5" s="16" t="s">
        <v>97</v>
      </c>
      <c r="Y5" s="16" t="s">
        <v>97</v>
      </c>
    </row>
    <row r="6" spans="1:25" ht="37.5" customHeight="1">
      <c r="A6" s="482" t="s">
        <v>0</v>
      </c>
      <c r="B6" s="482"/>
      <c r="C6" s="482"/>
      <c r="D6" s="482"/>
      <c r="E6" s="481" t="s">
        <v>769</v>
      </c>
      <c r="F6" s="481"/>
      <c r="G6" s="481"/>
      <c r="H6" s="481"/>
      <c r="I6" s="481"/>
      <c r="J6" s="481"/>
      <c r="K6" s="481"/>
      <c r="L6" s="481"/>
      <c r="M6" s="481"/>
      <c r="N6" s="481"/>
      <c r="O6" s="481"/>
      <c r="P6" s="481"/>
      <c r="Q6" s="481"/>
      <c r="R6" s="481"/>
      <c r="S6" s="481"/>
      <c r="T6" s="17" t="s">
        <v>194</v>
      </c>
      <c r="U6" s="18"/>
      <c r="V6" s="19"/>
      <c r="W6" s="462" t="s">
        <v>773</v>
      </c>
      <c r="X6" s="463"/>
      <c r="Y6" s="464"/>
    </row>
    <row r="7" spans="1:25" ht="15" customHeight="1">
      <c r="A7" s="482" t="s">
        <v>2</v>
      </c>
      <c r="B7" s="482"/>
      <c r="C7" s="482"/>
      <c r="D7" s="481" t="s">
        <v>770</v>
      </c>
      <c r="E7" s="481"/>
      <c r="F7" s="481"/>
      <c r="G7" s="481"/>
      <c r="H7" s="481"/>
      <c r="I7" s="481"/>
      <c r="J7" s="481"/>
      <c r="K7" s="481"/>
      <c r="L7" s="481"/>
      <c r="M7" s="481"/>
      <c r="N7" s="481"/>
      <c r="O7" s="481"/>
      <c r="P7" s="481"/>
      <c r="Q7" s="481"/>
      <c r="R7" s="481"/>
      <c r="S7" s="481"/>
      <c r="T7" s="17" t="s">
        <v>3</v>
      </c>
      <c r="U7" s="18"/>
      <c r="V7" s="19"/>
      <c r="W7" s="483" t="s">
        <v>774</v>
      </c>
      <c r="X7" s="484"/>
      <c r="Y7" s="485"/>
    </row>
    <row r="8" spans="1:25" ht="24.75" customHeight="1">
      <c r="A8" s="472" t="s">
        <v>116</v>
      </c>
      <c r="B8" s="472"/>
      <c r="C8" s="472"/>
      <c r="D8" s="472"/>
      <c r="E8" s="472"/>
      <c r="F8" s="472"/>
      <c r="G8" s="472"/>
      <c r="H8" s="472"/>
      <c r="I8" s="472"/>
      <c r="J8" s="472"/>
      <c r="K8" s="486" t="s">
        <v>766</v>
      </c>
      <c r="L8" s="486"/>
      <c r="M8" s="486"/>
      <c r="N8" s="486"/>
      <c r="O8" s="486"/>
      <c r="P8" s="486"/>
      <c r="Q8" s="486"/>
      <c r="R8" s="486"/>
      <c r="S8" s="486"/>
      <c r="T8" s="17" t="s">
        <v>117</v>
      </c>
      <c r="U8" s="18"/>
      <c r="V8" s="19"/>
      <c r="W8" s="462" t="s">
        <v>258</v>
      </c>
      <c r="X8" s="463"/>
      <c r="Y8" s="464"/>
    </row>
    <row r="9" spans="1:25" ht="27" customHeight="1">
      <c r="A9" s="482" t="s">
        <v>6</v>
      </c>
      <c r="B9" s="482"/>
      <c r="C9" s="482"/>
      <c r="D9" s="482"/>
      <c r="E9" s="482"/>
      <c r="F9" s="482"/>
      <c r="G9" s="481" t="s">
        <v>771</v>
      </c>
      <c r="H9" s="481"/>
      <c r="I9" s="481"/>
      <c r="J9" s="481"/>
      <c r="K9" s="481"/>
      <c r="L9" s="481"/>
      <c r="M9" s="481"/>
      <c r="N9" s="481"/>
      <c r="O9" s="481"/>
      <c r="P9" s="481"/>
      <c r="Q9" s="481"/>
      <c r="R9" s="481"/>
      <c r="S9" s="481"/>
      <c r="T9" s="17" t="s">
        <v>195</v>
      </c>
      <c r="U9" s="18"/>
      <c r="V9" s="19"/>
      <c r="W9" s="462" t="s">
        <v>775</v>
      </c>
      <c r="X9" s="463"/>
      <c r="Y9" s="464"/>
    </row>
    <row r="10" spans="1:25" ht="15" customHeight="1">
      <c r="A10" s="472" t="s">
        <v>125</v>
      </c>
      <c r="B10" s="472"/>
      <c r="C10" s="472"/>
      <c r="D10" s="472"/>
      <c r="E10" s="472"/>
      <c r="F10" s="472"/>
      <c r="G10" s="472"/>
      <c r="H10" s="472"/>
      <c r="I10" s="472"/>
      <c r="J10" s="472"/>
      <c r="K10" s="472"/>
      <c r="L10" s="472"/>
      <c r="M10" s="472"/>
      <c r="N10" s="20"/>
      <c r="O10" s="20"/>
      <c r="P10" s="20"/>
      <c r="Q10" s="20"/>
      <c r="R10" s="20"/>
      <c r="S10" s="20"/>
      <c r="T10" s="20"/>
      <c r="U10" s="20"/>
      <c r="W10" s="462"/>
      <c r="X10" s="473"/>
      <c r="Y10" s="474"/>
    </row>
    <row r="11" spans="1:25" ht="15" customHeight="1">
      <c r="A11" s="472" t="s">
        <v>126</v>
      </c>
      <c r="B11" s="472"/>
      <c r="C11" s="472"/>
      <c r="D11" s="472"/>
      <c r="E11" s="472"/>
      <c r="F11" s="472"/>
      <c r="G11" s="472"/>
      <c r="H11" s="472"/>
      <c r="I11" s="472"/>
      <c r="J11" s="472"/>
      <c r="K11" s="472"/>
      <c r="L11" s="472"/>
      <c r="M11" s="472"/>
      <c r="N11" s="20"/>
      <c r="O11" s="20"/>
      <c r="P11" s="20"/>
      <c r="Q11" s="20"/>
      <c r="R11" s="20"/>
      <c r="S11" s="20"/>
      <c r="T11" s="20"/>
      <c r="U11" s="20"/>
      <c r="W11" s="462" t="s">
        <v>129</v>
      </c>
      <c r="X11" s="473"/>
      <c r="Y11" s="474"/>
    </row>
    <row r="12" spans="1:25" ht="15" customHeight="1">
      <c r="A12" s="472" t="s">
        <v>127</v>
      </c>
      <c r="B12" s="472"/>
      <c r="C12" s="472"/>
      <c r="D12" s="472"/>
      <c r="E12" s="472"/>
      <c r="F12" s="472"/>
      <c r="G12" s="472"/>
      <c r="H12" s="472"/>
      <c r="I12" s="472"/>
      <c r="J12" s="472"/>
      <c r="K12" s="472"/>
      <c r="L12" s="472"/>
      <c r="M12" s="472"/>
      <c r="N12" s="20"/>
      <c r="O12" s="20"/>
      <c r="P12" s="20"/>
      <c r="Q12" s="20"/>
      <c r="R12" s="20"/>
      <c r="S12" s="20"/>
      <c r="T12" s="20"/>
      <c r="U12" s="20"/>
      <c r="W12" s="462"/>
      <c r="X12" s="473"/>
      <c r="Y12" s="474"/>
    </row>
    <row r="13" spans="1:25" ht="15" customHeight="1">
      <c r="A13" s="475" t="s">
        <v>196</v>
      </c>
      <c r="B13" s="476"/>
      <c r="C13" s="476"/>
      <c r="D13" s="476"/>
      <c r="E13" s="476"/>
      <c r="F13" s="476"/>
      <c r="G13" s="476"/>
      <c r="H13" s="476"/>
      <c r="I13" s="476"/>
      <c r="J13" s="476"/>
      <c r="K13" s="476"/>
      <c r="L13" s="476"/>
      <c r="M13" s="476"/>
      <c r="N13" s="476"/>
      <c r="O13" s="476"/>
      <c r="P13" s="476"/>
      <c r="Q13" s="476"/>
      <c r="R13" s="476"/>
      <c r="S13" s="476"/>
      <c r="T13" s="476"/>
      <c r="U13" s="476"/>
      <c r="V13" s="477"/>
      <c r="W13" s="478"/>
      <c r="X13" s="479"/>
      <c r="Y13" s="480"/>
    </row>
    <row r="14" ht="14.25" customHeight="1"/>
    <row r="15" spans="1:26" ht="22.5" customHeight="1">
      <c r="A15" s="465" t="s">
        <v>197</v>
      </c>
      <c r="B15" s="465"/>
      <c r="C15" s="465"/>
      <c r="D15" s="465"/>
      <c r="E15" s="465"/>
      <c r="F15" s="465"/>
      <c r="G15" s="465"/>
      <c r="H15" s="465"/>
      <c r="I15" s="465"/>
      <c r="J15" s="465"/>
      <c r="K15" s="465"/>
      <c r="L15" s="465"/>
      <c r="M15" s="465"/>
      <c r="N15" s="465"/>
      <c r="O15" s="465"/>
      <c r="P15" s="465"/>
      <c r="Q15" s="465"/>
      <c r="R15" s="465"/>
      <c r="S15" s="465"/>
      <c r="T15" s="465"/>
      <c r="U15" s="465"/>
      <c r="V15" s="465"/>
      <c r="W15" s="465"/>
      <c r="X15" s="465"/>
      <c r="Y15" s="465"/>
      <c r="Z15" s="465"/>
    </row>
    <row r="16" spans="2:24" s="14" customFormat="1" ht="15.75">
      <c r="B16" s="21"/>
      <c r="C16" s="21"/>
      <c r="D16" s="21"/>
      <c r="E16" s="21"/>
      <c r="F16" s="21"/>
      <c r="G16" s="21"/>
      <c r="H16" s="21"/>
      <c r="I16" s="21"/>
      <c r="L16" s="466" t="s">
        <v>198</v>
      </c>
      <c r="M16" s="466"/>
      <c r="N16" s="22" t="s">
        <v>130</v>
      </c>
      <c r="O16" s="21" t="s">
        <v>199</v>
      </c>
      <c r="P16" s="21"/>
      <c r="Q16" s="21"/>
      <c r="R16" s="21"/>
      <c r="S16" s="21"/>
      <c r="T16" s="21"/>
      <c r="U16" s="21"/>
      <c r="V16" s="21"/>
      <c r="W16" s="21"/>
      <c r="X16" s="21"/>
    </row>
    <row r="17" spans="1:26" ht="13.5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</row>
    <row r="18" spans="1:25" ht="12.75" customHeight="1">
      <c r="A18" s="24" t="s">
        <v>200</v>
      </c>
      <c r="B18" s="25"/>
      <c r="O18" s="19" t="s">
        <v>201</v>
      </c>
      <c r="P18" s="19"/>
      <c r="Q18" s="19"/>
      <c r="S18" s="467" t="s">
        <v>202</v>
      </c>
      <c r="T18" s="467"/>
      <c r="U18" s="467"/>
      <c r="V18" s="468"/>
      <c r="W18" s="469" t="s">
        <v>203</v>
      </c>
      <c r="X18" s="470"/>
      <c r="Y18" s="471"/>
    </row>
    <row r="20" spans="1:26" ht="55.5" customHeight="1" thickBot="1">
      <c r="A20" s="458" t="s">
        <v>139</v>
      </c>
      <c r="B20" s="458"/>
      <c r="C20" s="458"/>
      <c r="D20" s="458"/>
      <c r="E20" s="458"/>
      <c r="F20" s="458"/>
      <c r="G20" s="458"/>
      <c r="H20" s="458"/>
      <c r="I20" s="458"/>
      <c r="J20" s="458"/>
      <c r="K20" s="458"/>
      <c r="L20" s="458"/>
      <c r="M20" s="458"/>
      <c r="N20" s="458"/>
      <c r="O20" s="458"/>
      <c r="P20" s="459" t="s">
        <v>204</v>
      </c>
      <c r="Q20" s="460"/>
      <c r="R20" s="461"/>
      <c r="S20" s="458" t="s">
        <v>205</v>
      </c>
      <c r="T20" s="458"/>
      <c r="U20" s="458"/>
      <c r="V20" s="458"/>
      <c r="W20" s="458" t="s">
        <v>206</v>
      </c>
      <c r="X20" s="458"/>
      <c r="Y20" s="458"/>
      <c r="Z20" s="458"/>
    </row>
    <row r="21" spans="1:26" ht="12.75" customHeight="1" thickBot="1">
      <c r="A21" s="438">
        <v>1</v>
      </c>
      <c r="B21" s="439"/>
      <c r="C21" s="439"/>
      <c r="D21" s="439"/>
      <c r="E21" s="439"/>
      <c r="F21" s="439"/>
      <c r="G21" s="439"/>
      <c r="H21" s="439"/>
      <c r="I21" s="439"/>
      <c r="J21" s="439"/>
      <c r="K21" s="439"/>
      <c r="L21" s="439"/>
      <c r="M21" s="439"/>
      <c r="N21" s="439"/>
      <c r="O21" s="439"/>
      <c r="P21" s="439">
        <v>2</v>
      </c>
      <c r="Q21" s="439"/>
      <c r="R21" s="439"/>
      <c r="S21" s="439">
        <v>3</v>
      </c>
      <c r="T21" s="439"/>
      <c r="U21" s="439"/>
      <c r="V21" s="439"/>
      <c r="W21" s="439">
        <v>4</v>
      </c>
      <c r="X21" s="439"/>
      <c r="Y21" s="439"/>
      <c r="Z21" s="440"/>
    </row>
    <row r="22" spans="1:26" ht="15" customHeight="1">
      <c r="A22" s="453" t="s">
        <v>207</v>
      </c>
      <c r="B22" s="453"/>
      <c r="C22" s="453"/>
      <c r="D22" s="453"/>
      <c r="E22" s="453"/>
      <c r="F22" s="453"/>
      <c r="G22" s="453"/>
      <c r="H22" s="453"/>
      <c r="I22" s="453"/>
      <c r="J22" s="453"/>
      <c r="K22" s="453"/>
      <c r="L22" s="453"/>
      <c r="M22" s="453"/>
      <c r="N22" s="453"/>
      <c r="O22" s="453"/>
      <c r="P22" s="454"/>
      <c r="Q22" s="455"/>
      <c r="R22" s="456"/>
      <c r="S22" s="457"/>
      <c r="T22" s="457"/>
      <c r="U22" s="457"/>
      <c r="V22" s="457"/>
      <c r="W22" s="457"/>
      <c r="X22" s="457"/>
      <c r="Y22" s="457"/>
      <c r="Z22" s="457"/>
    </row>
    <row r="23" spans="1:26" ht="15" customHeight="1">
      <c r="A23" s="451" t="s">
        <v>208</v>
      </c>
      <c r="B23" s="451"/>
      <c r="C23" s="451"/>
      <c r="D23" s="451"/>
      <c r="E23" s="451"/>
      <c r="F23" s="451"/>
      <c r="G23" s="451"/>
      <c r="H23" s="451"/>
      <c r="I23" s="451"/>
      <c r="J23" s="451"/>
      <c r="K23" s="451"/>
      <c r="L23" s="451"/>
      <c r="M23" s="451"/>
      <c r="N23" s="451"/>
      <c r="O23" s="451"/>
      <c r="P23" s="442"/>
      <c r="Q23" s="443"/>
      <c r="R23" s="444"/>
      <c r="S23" s="452"/>
      <c r="T23" s="452"/>
      <c r="U23" s="452"/>
      <c r="V23" s="452"/>
      <c r="W23" s="452"/>
      <c r="X23" s="452"/>
      <c r="Y23" s="452"/>
      <c r="Z23" s="452"/>
    </row>
    <row r="24" spans="1:26" ht="15" customHeight="1">
      <c r="A24" s="450" t="s">
        <v>209</v>
      </c>
      <c r="B24" s="450"/>
      <c r="C24" s="450"/>
      <c r="D24" s="450"/>
      <c r="E24" s="450"/>
      <c r="F24" s="450"/>
      <c r="G24" s="450"/>
      <c r="H24" s="450"/>
      <c r="I24" s="450"/>
      <c r="J24" s="450"/>
      <c r="K24" s="450"/>
      <c r="L24" s="450"/>
      <c r="M24" s="450"/>
      <c r="N24" s="450"/>
      <c r="O24" s="450"/>
      <c r="P24" s="442" t="s">
        <v>84</v>
      </c>
      <c r="Q24" s="443"/>
      <c r="R24" s="444"/>
      <c r="S24" s="428">
        <v>16697</v>
      </c>
      <c r="T24" s="428"/>
      <c r="U24" s="428"/>
      <c r="V24" s="428"/>
      <c r="W24" s="428">
        <v>444630</v>
      </c>
      <c r="X24" s="428"/>
      <c r="Y24" s="428"/>
      <c r="Z24" s="428"/>
    </row>
    <row r="25" spans="1:26" ht="15" customHeight="1">
      <c r="A25" s="412" t="s">
        <v>210</v>
      </c>
      <c r="B25" s="412"/>
      <c r="C25" s="412"/>
      <c r="D25" s="412"/>
      <c r="E25" s="412"/>
      <c r="F25" s="412"/>
      <c r="G25" s="412"/>
      <c r="H25" s="412"/>
      <c r="I25" s="412"/>
      <c r="J25" s="412"/>
      <c r="K25" s="412"/>
      <c r="L25" s="412"/>
      <c r="M25" s="412"/>
      <c r="N25" s="412"/>
      <c r="O25" s="412"/>
      <c r="P25" s="413" t="s">
        <v>144</v>
      </c>
      <c r="Q25" s="414"/>
      <c r="R25" s="415"/>
      <c r="S25" s="418"/>
      <c r="T25" s="418"/>
      <c r="U25" s="418"/>
      <c r="V25" s="418"/>
      <c r="W25" s="418"/>
      <c r="X25" s="418"/>
      <c r="Y25" s="418"/>
      <c r="Z25" s="418"/>
    </row>
    <row r="26" spans="1:26" ht="15" customHeight="1">
      <c r="A26" s="412" t="s">
        <v>211</v>
      </c>
      <c r="B26" s="412"/>
      <c r="C26" s="412"/>
      <c r="D26" s="412"/>
      <c r="E26" s="412"/>
      <c r="F26" s="412"/>
      <c r="G26" s="412"/>
      <c r="H26" s="412"/>
      <c r="I26" s="412"/>
      <c r="J26" s="412"/>
      <c r="K26" s="412"/>
      <c r="L26" s="412"/>
      <c r="M26" s="412"/>
      <c r="N26" s="412"/>
      <c r="O26" s="412"/>
      <c r="P26" s="413" t="s">
        <v>87</v>
      </c>
      <c r="Q26" s="414"/>
      <c r="R26" s="415"/>
      <c r="S26" s="418"/>
      <c r="T26" s="418"/>
      <c r="U26" s="418"/>
      <c r="V26" s="418"/>
      <c r="W26" s="418"/>
      <c r="X26" s="418"/>
      <c r="Y26" s="418"/>
      <c r="Z26" s="418"/>
    </row>
    <row r="27" spans="1:26" ht="15" customHeight="1">
      <c r="A27" s="412" t="s">
        <v>212</v>
      </c>
      <c r="B27" s="412"/>
      <c r="C27" s="412"/>
      <c r="D27" s="412"/>
      <c r="E27" s="412"/>
      <c r="F27" s="412"/>
      <c r="G27" s="412"/>
      <c r="H27" s="412"/>
      <c r="I27" s="412"/>
      <c r="J27" s="412"/>
      <c r="K27" s="412"/>
      <c r="L27" s="412"/>
      <c r="M27" s="412"/>
      <c r="N27" s="412"/>
      <c r="O27" s="412"/>
      <c r="P27" s="413" t="s">
        <v>88</v>
      </c>
      <c r="Q27" s="414"/>
      <c r="R27" s="415"/>
      <c r="S27" s="418">
        <v>3513</v>
      </c>
      <c r="T27" s="418"/>
      <c r="U27" s="418"/>
      <c r="V27" s="418"/>
      <c r="W27" s="418">
        <v>6318</v>
      </c>
      <c r="X27" s="418"/>
      <c r="Y27" s="418"/>
      <c r="Z27" s="418"/>
    </row>
    <row r="28" spans="1:26" ht="15" customHeight="1">
      <c r="A28" s="412" t="s">
        <v>213</v>
      </c>
      <c r="B28" s="412"/>
      <c r="C28" s="412"/>
      <c r="D28" s="412"/>
      <c r="E28" s="412"/>
      <c r="F28" s="412"/>
      <c r="G28" s="412"/>
      <c r="H28" s="412"/>
      <c r="I28" s="412"/>
      <c r="J28" s="412"/>
      <c r="K28" s="412"/>
      <c r="L28" s="412"/>
      <c r="M28" s="412"/>
      <c r="N28" s="412"/>
      <c r="O28" s="412"/>
      <c r="P28" s="413" t="s">
        <v>104</v>
      </c>
      <c r="Q28" s="414"/>
      <c r="R28" s="415"/>
      <c r="S28" s="418"/>
      <c r="T28" s="418"/>
      <c r="U28" s="418"/>
      <c r="V28" s="418"/>
      <c r="W28" s="418"/>
      <c r="X28" s="418"/>
      <c r="Y28" s="418"/>
      <c r="Z28" s="418"/>
    </row>
    <row r="29" spans="1:26" ht="15" customHeight="1">
      <c r="A29" s="412" t="s">
        <v>214</v>
      </c>
      <c r="B29" s="412"/>
      <c r="C29" s="412"/>
      <c r="D29" s="412"/>
      <c r="E29" s="412"/>
      <c r="F29" s="412"/>
      <c r="G29" s="412"/>
      <c r="H29" s="412"/>
      <c r="I29" s="412"/>
      <c r="J29" s="412"/>
      <c r="K29" s="412"/>
      <c r="L29" s="412"/>
      <c r="M29" s="412"/>
      <c r="N29" s="412"/>
      <c r="O29" s="412"/>
      <c r="P29" s="413" t="s">
        <v>91</v>
      </c>
      <c r="Q29" s="414"/>
      <c r="R29" s="415"/>
      <c r="S29" s="418"/>
      <c r="T29" s="418"/>
      <c r="U29" s="418"/>
      <c r="V29" s="418"/>
      <c r="W29" s="418"/>
      <c r="X29" s="418"/>
      <c r="Y29" s="418"/>
      <c r="Z29" s="418"/>
    </row>
    <row r="30" spans="1:26" ht="15" customHeight="1">
      <c r="A30" s="412" t="s">
        <v>215</v>
      </c>
      <c r="B30" s="412"/>
      <c r="C30" s="412"/>
      <c r="D30" s="412"/>
      <c r="E30" s="412"/>
      <c r="F30" s="412"/>
      <c r="G30" s="412"/>
      <c r="H30" s="412"/>
      <c r="I30" s="412"/>
      <c r="J30" s="412"/>
      <c r="K30" s="412"/>
      <c r="L30" s="412"/>
      <c r="M30" s="412"/>
      <c r="N30" s="412"/>
      <c r="O30" s="412"/>
      <c r="P30" s="413" t="s">
        <v>92</v>
      </c>
      <c r="Q30" s="414"/>
      <c r="R30" s="415"/>
      <c r="S30" s="418"/>
      <c r="T30" s="418"/>
      <c r="U30" s="418"/>
      <c r="V30" s="418"/>
      <c r="W30" s="418">
        <v>3</v>
      </c>
      <c r="X30" s="418"/>
      <c r="Y30" s="418"/>
      <c r="Z30" s="418"/>
    </row>
    <row r="31" spans="1:26" ht="15" customHeight="1">
      <c r="A31" s="412" t="s">
        <v>216</v>
      </c>
      <c r="B31" s="412"/>
      <c r="C31" s="412"/>
      <c r="D31" s="412"/>
      <c r="E31" s="412"/>
      <c r="F31" s="412"/>
      <c r="G31" s="412"/>
      <c r="H31" s="412"/>
      <c r="I31" s="412"/>
      <c r="J31" s="412"/>
      <c r="K31" s="412"/>
      <c r="L31" s="412"/>
      <c r="M31" s="412"/>
      <c r="N31" s="412"/>
      <c r="O31" s="412"/>
      <c r="P31" s="413" t="s">
        <v>93</v>
      </c>
      <c r="Q31" s="414"/>
      <c r="R31" s="415"/>
      <c r="S31" s="418"/>
      <c r="T31" s="418"/>
      <c r="U31" s="418"/>
      <c r="V31" s="418"/>
      <c r="W31" s="418"/>
      <c r="X31" s="418"/>
      <c r="Y31" s="418"/>
      <c r="Z31" s="418"/>
    </row>
    <row r="32" spans="1:26" ht="15" customHeight="1">
      <c r="A32" s="412" t="s">
        <v>217</v>
      </c>
      <c r="B32" s="412"/>
      <c r="C32" s="412"/>
      <c r="D32" s="412"/>
      <c r="E32" s="412"/>
      <c r="F32" s="412"/>
      <c r="G32" s="412"/>
      <c r="H32" s="412"/>
      <c r="I32" s="412"/>
      <c r="J32" s="412"/>
      <c r="K32" s="412"/>
      <c r="L32" s="412"/>
      <c r="M32" s="412"/>
      <c r="N32" s="412"/>
      <c r="O32" s="412"/>
      <c r="P32" s="413" t="s">
        <v>94</v>
      </c>
      <c r="Q32" s="414"/>
      <c r="R32" s="415"/>
      <c r="S32" s="418"/>
      <c r="T32" s="418"/>
      <c r="U32" s="418"/>
      <c r="V32" s="418"/>
      <c r="W32" s="418"/>
      <c r="X32" s="418"/>
      <c r="Y32" s="418"/>
      <c r="Z32" s="418"/>
    </row>
    <row r="33" spans="1:26" ht="15" customHeight="1">
      <c r="A33" s="412" t="s">
        <v>218</v>
      </c>
      <c r="B33" s="412"/>
      <c r="C33" s="412"/>
      <c r="D33" s="412"/>
      <c r="E33" s="412"/>
      <c r="F33" s="412"/>
      <c r="G33" s="412"/>
      <c r="H33" s="412"/>
      <c r="I33" s="412"/>
      <c r="J33" s="412"/>
      <c r="K33" s="412"/>
      <c r="L33" s="412"/>
      <c r="M33" s="412"/>
      <c r="N33" s="412"/>
      <c r="O33" s="412"/>
      <c r="P33" s="413" t="s">
        <v>95</v>
      </c>
      <c r="Q33" s="414"/>
      <c r="R33" s="415"/>
      <c r="S33" s="418">
        <v>10</v>
      </c>
      <c r="T33" s="418"/>
      <c r="U33" s="418"/>
      <c r="V33" s="418"/>
      <c r="W33" s="418"/>
      <c r="X33" s="418"/>
      <c r="Y33" s="418"/>
      <c r="Z33" s="418"/>
    </row>
    <row r="34" spans="1:26" ht="15" customHeight="1">
      <c r="A34" s="412" t="s">
        <v>219</v>
      </c>
      <c r="B34" s="412"/>
      <c r="C34" s="412"/>
      <c r="D34" s="412"/>
      <c r="E34" s="412"/>
      <c r="F34" s="412"/>
      <c r="G34" s="412"/>
      <c r="H34" s="412"/>
      <c r="I34" s="412"/>
      <c r="J34" s="412"/>
      <c r="K34" s="412"/>
      <c r="L34" s="412"/>
      <c r="M34" s="412"/>
      <c r="N34" s="412"/>
      <c r="O34" s="412"/>
      <c r="P34" s="413" t="s">
        <v>96</v>
      </c>
      <c r="Q34" s="414"/>
      <c r="R34" s="415"/>
      <c r="S34" s="418">
        <v>1793</v>
      </c>
      <c r="T34" s="418"/>
      <c r="U34" s="418"/>
      <c r="V34" s="418"/>
      <c r="W34" s="418">
        <v>51</v>
      </c>
      <c r="X34" s="418"/>
      <c r="Y34" s="418"/>
      <c r="Z34" s="418"/>
    </row>
    <row r="35" spans="1:26" ht="15" customHeight="1">
      <c r="A35" s="445" t="s">
        <v>220</v>
      </c>
      <c r="B35" s="445"/>
      <c r="C35" s="445"/>
      <c r="D35" s="445"/>
      <c r="E35" s="445"/>
      <c r="F35" s="445"/>
      <c r="G35" s="445"/>
      <c r="H35" s="445"/>
      <c r="I35" s="445"/>
      <c r="J35" s="445"/>
      <c r="K35" s="445"/>
      <c r="L35" s="445"/>
      <c r="M35" s="445"/>
      <c r="N35" s="445"/>
      <c r="O35" s="445"/>
      <c r="P35" s="446"/>
      <c r="Q35" s="447"/>
      <c r="R35" s="448"/>
      <c r="S35" s="449"/>
      <c r="T35" s="449"/>
      <c r="U35" s="449"/>
      <c r="V35" s="449"/>
      <c r="W35" s="449"/>
      <c r="X35" s="449"/>
      <c r="Y35" s="449"/>
      <c r="Z35" s="449"/>
    </row>
    <row r="36" spans="1:26" ht="15" customHeight="1">
      <c r="A36" s="427" t="s">
        <v>221</v>
      </c>
      <c r="B36" s="427"/>
      <c r="C36" s="427"/>
      <c r="D36" s="427"/>
      <c r="E36" s="427"/>
      <c r="F36" s="427"/>
      <c r="G36" s="427"/>
      <c r="H36" s="427"/>
      <c r="I36" s="427"/>
      <c r="J36" s="427"/>
      <c r="K36" s="427"/>
      <c r="L36" s="427"/>
      <c r="M36" s="427"/>
      <c r="N36" s="427"/>
      <c r="O36" s="427"/>
      <c r="P36" s="442" t="s">
        <v>158</v>
      </c>
      <c r="Q36" s="443"/>
      <c r="R36" s="444"/>
      <c r="S36" s="27" t="s">
        <v>98</v>
      </c>
      <c r="T36" s="425">
        <v>16320</v>
      </c>
      <c r="U36" s="425"/>
      <c r="V36" s="28" t="s">
        <v>99</v>
      </c>
      <c r="W36" s="27" t="s">
        <v>98</v>
      </c>
      <c r="X36" s="425">
        <v>456799</v>
      </c>
      <c r="Y36" s="425"/>
      <c r="Z36" s="28" t="s">
        <v>99</v>
      </c>
    </row>
    <row r="37" spans="1:26" ht="15" customHeight="1">
      <c r="A37" s="441" t="s">
        <v>222</v>
      </c>
      <c r="B37" s="441"/>
      <c r="C37" s="441"/>
      <c r="D37" s="441"/>
      <c r="E37" s="441"/>
      <c r="F37" s="441"/>
      <c r="G37" s="441"/>
      <c r="H37" s="441"/>
      <c r="I37" s="441"/>
      <c r="J37" s="441"/>
      <c r="K37" s="441"/>
      <c r="L37" s="441"/>
      <c r="M37" s="441"/>
      <c r="N37" s="441"/>
      <c r="O37" s="441"/>
      <c r="P37" s="413" t="s">
        <v>223</v>
      </c>
      <c r="Q37" s="414"/>
      <c r="R37" s="415"/>
      <c r="S37" s="27" t="s">
        <v>98</v>
      </c>
      <c r="T37" s="417"/>
      <c r="U37" s="417"/>
      <c r="V37" s="28" t="s">
        <v>99</v>
      </c>
      <c r="W37" s="27" t="s">
        <v>98</v>
      </c>
      <c r="X37" s="417"/>
      <c r="Y37" s="417"/>
      <c r="Z37" s="28" t="s">
        <v>99</v>
      </c>
    </row>
    <row r="38" spans="1:26" ht="15" customHeight="1">
      <c r="A38" s="412" t="s">
        <v>224</v>
      </c>
      <c r="B38" s="412"/>
      <c r="C38" s="412"/>
      <c r="D38" s="412"/>
      <c r="E38" s="412"/>
      <c r="F38" s="412"/>
      <c r="G38" s="412"/>
      <c r="H38" s="412"/>
      <c r="I38" s="412"/>
      <c r="J38" s="412"/>
      <c r="K38" s="412"/>
      <c r="L38" s="412"/>
      <c r="M38" s="412"/>
      <c r="N38" s="412"/>
      <c r="O38" s="412"/>
      <c r="P38" s="413">
        <v>100</v>
      </c>
      <c r="Q38" s="414"/>
      <c r="R38" s="415"/>
      <c r="S38" s="27" t="s">
        <v>98</v>
      </c>
      <c r="T38" s="417">
        <v>426</v>
      </c>
      <c r="U38" s="417"/>
      <c r="V38" s="28" t="s">
        <v>99</v>
      </c>
      <c r="W38" s="27" t="s">
        <v>98</v>
      </c>
      <c r="X38" s="417">
        <v>200</v>
      </c>
      <c r="Y38" s="417"/>
      <c r="Z38" s="28" t="s">
        <v>99</v>
      </c>
    </row>
    <row r="39" spans="1:26" ht="15" customHeight="1">
      <c r="A39" s="412" t="s">
        <v>225</v>
      </c>
      <c r="B39" s="412"/>
      <c r="C39" s="412"/>
      <c r="D39" s="412"/>
      <c r="E39" s="412"/>
      <c r="F39" s="412"/>
      <c r="G39" s="412"/>
      <c r="H39" s="412"/>
      <c r="I39" s="412"/>
      <c r="J39" s="412"/>
      <c r="K39" s="412"/>
      <c r="L39" s="412"/>
      <c r="M39" s="412"/>
      <c r="N39" s="412"/>
      <c r="O39" s="412"/>
      <c r="P39" s="413">
        <v>105</v>
      </c>
      <c r="Q39" s="414"/>
      <c r="R39" s="415"/>
      <c r="S39" s="27" t="s">
        <v>98</v>
      </c>
      <c r="T39" s="417">
        <v>251</v>
      </c>
      <c r="U39" s="417"/>
      <c r="V39" s="28" t="s">
        <v>99</v>
      </c>
      <c r="W39" s="27" t="s">
        <v>98</v>
      </c>
      <c r="X39" s="417">
        <v>187</v>
      </c>
      <c r="Y39" s="417"/>
      <c r="Z39" s="28" t="s">
        <v>99</v>
      </c>
    </row>
    <row r="40" spans="1:26" ht="15" customHeight="1">
      <c r="A40" s="412" t="s">
        <v>226</v>
      </c>
      <c r="B40" s="412"/>
      <c r="C40" s="412"/>
      <c r="D40" s="412"/>
      <c r="E40" s="412"/>
      <c r="F40" s="412"/>
      <c r="G40" s="412"/>
      <c r="H40" s="412"/>
      <c r="I40" s="412"/>
      <c r="J40" s="412"/>
      <c r="K40" s="412"/>
      <c r="L40" s="412"/>
      <c r="M40" s="412"/>
      <c r="N40" s="412"/>
      <c r="O40" s="412"/>
      <c r="P40" s="413">
        <v>110</v>
      </c>
      <c r="Q40" s="414"/>
      <c r="R40" s="415"/>
      <c r="S40" s="27" t="s">
        <v>98</v>
      </c>
      <c r="T40" s="417">
        <v>128</v>
      </c>
      <c r="U40" s="417"/>
      <c r="V40" s="28" t="s">
        <v>99</v>
      </c>
      <c r="W40" s="27" t="s">
        <v>98</v>
      </c>
      <c r="X40" s="417">
        <v>129</v>
      </c>
      <c r="Y40" s="417"/>
      <c r="Z40" s="28" t="s">
        <v>99</v>
      </c>
    </row>
    <row r="41" spans="1:26" ht="15" customHeight="1">
      <c r="A41" s="412" t="s">
        <v>227</v>
      </c>
      <c r="B41" s="412"/>
      <c r="C41" s="412"/>
      <c r="D41" s="412"/>
      <c r="E41" s="412"/>
      <c r="F41" s="412"/>
      <c r="G41" s="412"/>
      <c r="H41" s="412"/>
      <c r="I41" s="412"/>
      <c r="J41" s="412"/>
      <c r="K41" s="412"/>
      <c r="L41" s="412"/>
      <c r="M41" s="412"/>
      <c r="N41" s="412"/>
      <c r="O41" s="412"/>
      <c r="P41" s="413">
        <v>115</v>
      </c>
      <c r="Q41" s="414"/>
      <c r="R41" s="415"/>
      <c r="S41" s="27" t="s">
        <v>98</v>
      </c>
      <c r="T41" s="417"/>
      <c r="U41" s="417"/>
      <c r="V41" s="28" t="s">
        <v>99</v>
      </c>
      <c r="W41" s="27" t="s">
        <v>98</v>
      </c>
      <c r="X41" s="417"/>
      <c r="Y41" s="417"/>
      <c r="Z41" s="28" t="s">
        <v>99</v>
      </c>
    </row>
    <row r="42" spans="1:26" ht="15" customHeight="1">
      <c r="A42" s="412" t="s">
        <v>228</v>
      </c>
      <c r="B42" s="412"/>
      <c r="C42" s="412"/>
      <c r="D42" s="412"/>
      <c r="E42" s="412"/>
      <c r="F42" s="412"/>
      <c r="G42" s="412"/>
      <c r="H42" s="412"/>
      <c r="I42" s="412"/>
      <c r="J42" s="412"/>
      <c r="K42" s="412"/>
      <c r="L42" s="412"/>
      <c r="M42" s="412"/>
      <c r="N42" s="412"/>
      <c r="O42" s="412"/>
      <c r="P42" s="413">
        <v>120</v>
      </c>
      <c r="Q42" s="414"/>
      <c r="R42" s="415"/>
      <c r="S42" s="27" t="s">
        <v>98</v>
      </c>
      <c r="T42" s="417">
        <v>268</v>
      </c>
      <c r="U42" s="417"/>
      <c r="V42" s="28" t="s">
        <v>99</v>
      </c>
      <c r="W42" s="27" t="s">
        <v>98</v>
      </c>
      <c r="X42" s="417">
        <v>16</v>
      </c>
      <c r="Y42" s="417"/>
      <c r="Z42" s="28" t="s">
        <v>99</v>
      </c>
    </row>
    <row r="43" spans="1:26" ht="15" customHeight="1">
      <c r="A43" s="412" t="s">
        <v>229</v>
      </c>
      <c r="B43" s="412"/>
      <c r="C43" s="412"/>
      <c r="D43" s="412"/>
      <c r="E43" s="412"/>
      <c r="F43" s="412"/>
      <c r="G43" s="412"/>
      <c r="H43" s="412"/>
      <c r="I43" s="412"/>
      <c r="J43" s="412"/>
      <c r="K43" s="412"/>
      <c r="L43" s="412"/>
      <c r="M43" s="412"/>
      <c r="N43" s="412"/>
      <c r="O43" s="412"/>
      <c r="P43" s="413">
        <v>125</v>
      </c>
      <c r="Q43" s="414"/>
      <c r="R43" s="415"/>
      <c r="S43" s="27" t="s">
        <v>98</v>
      </c>
      <c r="T43" s="417">
        <v>122</v>
      </c>
      <c r="U43" s="417"/>
      <c r="V43" s="28" t="s">
        <v>99</v>
      </c>
      <c r="W43" s="27" t="s">
        <v>98</v>
      </c>
      <c r="X43" s="417">
        <v>91</v>
      </c>
      <c r="Y43" s="417"/>
      <c r="Z43" s="28" t="s">
        <v>99</v>
      </c>
    </row>
    <row r="44" spans="1:26" ht="15" customHeight="1">
      <c r="A44" s="412" t="s">
        <v>230</v>
      </c>
      <c r="B44" s="412"/>
      <c r="C44" s="412"/>
      <c r="D44" s="412"/>
      <c r="E44" s="412"/>
      <c r="F44" s="412"/>
      <c r="G44" s="412"/>
      <c r="H44" s="412"/>
      <c r="I44" s="412"/>
      <c r="J44" s="412"/>
      <c r="K44" s="412"/>
      <c r="L44" s="412"/>
      <c r="M44" s="412"/>
      <c r="N44" s="412"/>
      <c r="O44" s="412"/>
      <c r="P44" s="413">
        <v>130</v>
      </c>
      <c r="Q44" s="414"/>
      <c r="R44" s="415"/>
      <c r="S44" s="27" t="s">
        <v>98</v>
      </c>
      <c r="T44" s="417">
        <v>51</v>
      </c>
      <c r="U44" s="417"/>
      <c r="V44" s="28" t="s">
        <v>99</v>
      </c>
      <c r="W44" s="27" t="s">
        <v>98</v>
      </c>
      <c r="X44" s="417">
        <v>36</v>
      </c>
      <c r="Y44" s="417"/>
      <c r="Z44" s="28" t="s">
        <v>99</v>
      </c>
    </row>
    <row r="45" spans="1:26" ht="15" customHeight="1">
      <c r="A45" s="412" t="s">
        <v>231</v>
      </c>
      <c r="B45" s="412"/>
      <c r="C45" s="412"/>
      <c r="D45" s="412"/>
      <c r="E45" s="412"/>
      <c r="F45" s="412"/>
      <c r="G45" s="412"/>
      <c r="H45" s="412"/>
      <c r="I45" s="412"/>
      <c r="J45" s="412"/>
      <c r="K45" s="412"/>
      <c r="L45" s="412"/>
      <c r="M45" s="412"/>
      <c r="N45" s="412"/>
      <c r="O45" s="412"/>
      <c r="P45" s="413">
        <v>140</v>
      </c>
      <c r="Q45" s="414"/>
      <c r="R45" s="415"/>
      <c r="S45" s="27" t="s">
        <v>98</v>
      </c>
      <c r="T45" s="417"/>
      <c r="U45" s="417"/>
      <c r="V45" s="28" t="s">
        <v>99</v>
      </c>
      <c r="W45" s="27" t="s">
        <v>98</v>
      </c>
      <c r="X45" s="417"/>
      <c r="Y45" s="417"/>
      <c r="Z45" s="28" t="s">
        <v>99</v>
      </c>
    </row>
    <row r="46" spans="1:26" ht="15" customHeight="1">
      <c r="A46" s="412" t="s">
        <v>232</v>
      </c>
      <c r="B46" s="412"/>
      <c r="C46" s="412"/>
      <c r="D46" s="412"/>
      <c r="E46" s="412"/>
      <c r="F46" s="412"/>
      <c r="G46" s="412"/>
      <c r="H46" s="412"/>
      <c r="I46" s="412"/>
      <c r="J46" s="412"/>
      <c r="K46" s="412"/>
      <c r="L46" s="412"/>
      <c r="M46" s="412"/>
      <c r="N46" s="412"/>
      <c r="O46" s="412"/>
      <c r="P46" s="413">
        <v>145</v>
      </c>
      <c r="Q46" s="414"/>
      <c r="R46" s="415"/>
      <c r="S46" s="27" t="s">
        <v>98</v>
      </c>
      <c r="T46" s="417">
        <v>1701</v>
      </c>
      <c r="U46" s="417"/>
      <c r="V46" s="28" t="s">
        <v>99</v>
      </c>
      <c r="W46" s="27" t="s">
        <v>98</v>
      </c>
      <c r="X46" s="417"/>
      <c r="Y46" s="417"/>
      <c r="Z46" s="28" t="s">
        <v>99</v>
      </c>
    </row>
    <row r="47" spans="1:26" ht="15" customHeight="1">
      <c r="A47" s="412" t="s">
        <v>233</v>
      </c>
      <c r="B47" s="412"/>
      <c r="C47" s="412"/>
      <c r="D47" s="412"/>
      <c r="E47" s="412"/>
      <c r="F47" s="412"/>
      <c r="G47" s="412"/>
      <c r="H47" s="412"/>
      <c r="I47" s="412"/>
      <c r="J47" s="412"/>
      <c r="K47" s="412"/>
      <c r="L47" s="412"/>
      <c r="M47" s="412"/>
      <c r="N47" s="412"/>
      <c r="O47" s="412"/>
      <c r="P47" s="413">
        <v>150</v>
      </c>
      <c r="Q47" s="414"/>
      <c r="R47" s="415"/>
      <c r="S47" s="29"/>
      <c r="T47" s="419">
        <f>SUM(S24:V34)-SUM(T36:U46)</f>
        <v>2746</v>
      </c>
      <c r="U47" s="419"/>
      <c r="V47" s="30"/>
      <c r="W47" s="29"/>
      <c r="X47" s="419">
        <f>SUM(W24:Z34)-SUM(X36:Y46)</f>
        <v>-6456</v>
      </c>
      <c r="Y47" s="419"/>
      <c r="Z47" s="30"/>
    </row>
    <row r="48" spans="1:26" ht="15" customHeight="1">
      <c r="A48" s="412" t="s">
        <v>234</v>
      </c>
      <c r="B48" s="412"/>
      <c r="C48" s="412"/>
      <c r="D48" s="412"/>
      <c r="E48" s="412"/>
      <c r="F48" s="412"/>
      <c r="G48" s="412"/>
      <c r="H48" s="412"/>
      <c r="I48" s="412"/>
      <c r="J48" s="412"/>
      <c r="K48" s="412"/>
      <c r="L48" s="412"/>
      <c r="M48" s="412"/>
      <c r="N48" s="412"/>
      <c r="O48" s="412"/>
      <c r="P48" s="413">
        <v>160</v>
      </c>
      <c r="Q48" s="414"/>
      <c r="R48" s="415"/>
      <c r="S48" s="27"/>
      <c r="T48" s="417"/>
      <c r="U48" s="417"/>
      <c r="V48" s="28"/>
      <c r="W48" s="27"/>
      <c r="X48" s="417"/>
      <c r="Y48" s="417"/>
      <c r="Z48" s="28"/>
    </row>
    <row r="49" spans="1:26" ht="15" customHeight="1">
      <c r="A49" s="412" t="s">
        <v>235</v>
      </c>
      <c r="B49" s="412"/>
      <c r="C49" s="412"/>
      <c r="D49" s="412"/>
      <c r="E49" s="412"/>
      <c r="F49" s="412"/>
      <c r="G49" s="412"/>
      <c r="H49" s="412"/>
      <c r="I49" s="412"/>
      <c r="J49" s="412"/>
      <c r="K49" s="412"/>
      <c r="L49" s="412"/>
      <c r="M49" s="412"/>
      <c r="N49" s="412"/>
      <c r="O49" s="412"/>
      <c r="P49" s="413">
        <v>170</v>
      </c>
      <c r="Q49" s="414"/>
      <c r="R49" s="415"/>
      <c r="S49" s="31"/>
      <c r="T49" s="419">
        <f>T47+T48</f>
        <v>2746</v>
      </c>
      <c r="U49" s="419"/>
      <c r="V49" s="32"/>
      <c r="W49" s="31"/>
      <c r="X49" s="419">
        <f>X47+X48</f>
        <v>-6456</v>
      </c>
      <c r="Y49" s="419"/>
      <c r="Z49" s="32"/>
    </row>
    <row r="50" spans="1:27" s="38" customFormat="1" ht="11.25" customHeight="1" thickBot="1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26"/>
      <c r="Q50" s="34"/>
      <c r="R50" s="34"/>
      <c r="S50" s="35"/>
      <c r="T50" s="36"/>
      <c r="U50" s="36"/>
      <c r="V50" s="35"/>
      <c r="W50" s="35"/>
      <c r="X50" s="36"/>
      <c r="Y50" s="36"/>
      <c r="Z50" s="35"/>
      <c r="AA50" s="37"/>
    </row>
    <row r="51" spans="1:26" ht="12.75" customHeight="1" thickBot="1">
      <c r="A51" s="438">
        <v>1</v>
      </c>
      <c r="B51" s="439"/>
      <c r="C51" s="439"/>
      <c r="D51" s="439"/>
      <c r="E51" s="439"/>
      <c r="F51" s="439"/>
      <c r="G51" s="439"/>
      <c r="H51" s="439"/>
      <c r="I51" s="439"/>
      <c r="J51" s="439"/>
      <c r="K51" s="439"/>
      <c r="L51" s="439"/>
      <c r="M51" s="439"/>
      <c r="N51" s="439"/>
      <c r="O51" s="439"/>
      <c r="P51" s="439">
        <v>2</v>
      </c>
      <c r="Q51" s="439"/>
      <c r="R51" s="439"/>
      <c r="S51" s="439">
        <v>3</v>
      </c>
      <c r="T51" s="439"/>
      <c r="U51" s="439"/>
      <c r="V51" s="439"/>
      <c r="W51" s="439">
        <v>4</v>
      </c>
      <c r="X51" s="439"/>
      <c r="Y51" s="439"/>
      <c r="Z51" s="440"/>
    </row>
    <row r="52" spans="1:26" ht="15" customHeight="1">
      <c r="A52" s="431" t="s">
        <v>236</v>
      </c>
      <c r="B52" s="431"/>
      <c r="C52" s="431"/>
      <c r="D52" s="431"/>
      <c r="E52" s="431"/>
      <c r="F52" s="431"/>
      <c r="G52" s="431"/>
      <c r="H52" s="431"/>
      <c r="I52" s="431"/>
      <c r="J52" s="431"/>
      <c r="K52" s="431"/>
      <c r="L52" s="431"/>
      <c r="M52" s="431"/>
      <c r="N52" s="431"/>
      <c r="O52" s="432"/>
      <c r="P52" s="433"/>
      <c r="Q52" s="434"/>
      <c r="R52" s="435"/>
      <c r="S52" s="436"/>
      <c r="T52" s="437"/>
      <c r="U52" s="437"/>
      <c r="V52" s="437"/>
      <c r="W52" s="437"/>
      <c r="X52" s="437"/>
      <c r="Y52" s="437"/>
      <c r="Z52" s="437"/>
    </row>
    <row r="53" spans="1:26" ht="15" customHeight="1">
      <c r="A53" s="412" t="s">
        <v>237</v>
      </c>
      <c r="B53" s="412"/>
      <c r="C53" s="412"/>
      <c r="D53" s="412"/>
      <c r="E53" s="412"/>
      <c r="F53" s="412"/>
      <c r="G53" s="412"/>
      <c r="H53" s="412"/>
      <c r="I53" s="412"/>
      <c r="J53" s="412"/>
      <c r="K53" s="412"/>
      <c r="L53" s="412"/>
      <c r="M53" s="412"/>
      <c r="N53" s="412"/>
      <c r="O53" s="430"/>
      <c r="P53" s="413"/>
      <c r="Q53" s="414"/>
      <c r="R53" s="415"/>
      <c r="S53" s="429"/>
      <c r="T53" s="418"/>
      <c r="U53" s="418"/>
      <c r="V53" s="418"/>
      <c r="W53" s="418"/>
      <c r="X53" s="418"/>
      <c r="Y53" s="418"/>
      <c r="Z53" s="418"/>
    </row>
    <row r="54" spans="1:26" ht="15" customHeight="1">
      <c r="A54" s="412" t="s">
        <v>238</v>
      </c>
      <c r="B54" s="412"/>
      <c r="C54" s="412"/>
      <c r="D54" s="412"/>
      <c r="E54" s="412"/>
      <c r="F54" s="412"/>
      <c r="G54" s="412"/>
      <c r="H54" s="412"/>
      <c r="I54" s="412"/>
      <c r="J54" s="412"/>
      <c r="K54" s="412"/>
      <c r="L54" s="412"/>
      <c r="M54" s="412"/>
      <c r="N54" s="412"/>
      <c r="O54" s="430"/>
      <c r="P54" s="413">
        <v>180</v>
      </c>
      <c r="Q54" s="414"/>
      <c r="R54" s="415"/>
      <c r="S54" s="429"/>
      <c r="T54" s="418"/>
      <c r="U54" s="418"/>
      <c r="V54" s="418"/>
      <c r="W54" s="418">
        <v>600</v>
      </c>
      <c r="X54" s="418"/>
      <c r="Y54" s="418"/>
      <c r="Z54" s="418"/>
    </row>
    <row r="55" spans="1:26" ht="15" customHeight="1">
      <c r="A55" s="412" t="s">
        <v>239</v>
      </c>
      <c r="B55" s="412"/>
      <c r="C55" s="412"/>
      <c r="D55" s="412"/>
      <c r="E55" s="412"/>
      <c r="F55" s="412"/>
      <c r="G55" s="412"/>
      <c r="H55" s="412"/>
      <c r="I55" s="412"/>
      <c r="J55" s="412"/>
      <c r="K55" s="412"/>
      <c r="L55" s="412"/>
      <c r="M55" s="412"/>
      <c r="N55" s="412"/>
      <c r="O55" s="412"/>
      <c r="P55" s="413">
        <v>190</v>
      </c>
      <c r="Q55" s="414"/>
      <c r="R55" s="415"/>
      <c r="S55" s="429"/>
      <c r="T55" s="418"/>
      <c r="U55" s="418"/>
      <c r="V55" s="418"/>
      <c r="W55" s="418"/>
      <c r="X55" s="418"/>
      <c r="Y55" s="418"/>
      <c r="Z55" s="418"/>
    </row>
    <row r="56" spans="1:26" ht="15" customHeight="1">
      <c r="A56" s="412" t="s">
        <v>240</v>
      </c>
      <c r="B56" s="412"/>
      <c r="C56" s="412"/>
      <c r="D56" s="412"/>
      <c r="E56" s="412"/>
      <c r="F56" s="412"/>
      <c r="G56" s="412"/>
      <c r="H56" s="412"/>
      <c r="I56" s="412"/>
      <c r="J56" s="412"/>
      <c r="K56" s="412"/>
      <c r="L56" s="412"/>
      <c r="M56" s="412"/>
      <c r="N56" s="412"/>
      <c r="O56" s="412"/>
      <c r="P56" s="413">
        <v>200</v>
      </c>
      <c r="Q56" s="414"/>
      <c r="R56" s="415"/>
      <c r="S56" s="429"/>
      <c r="T56" s="418"/>
      <c r="U56" s="418"/>
      <c r="V56" s="418"/>
      <c r="W56" s="418"/>
      <c r="X56" s="418"/>
      <c r="Y56" s="418"/>
      <c r="Z56" s="418"/>
    </row>
    <row r="57" spans="1:26" ht="15" customHeight="1">
      <c r="A57" s="427" t="s">
        <v>241</v>
      </c>
      <c r="B57" s="427"/>
      <c r="C57" s="427"/>
      <c r="D57" s="427"/>
      <c r="E57" s="427"/>
      <c r="F57" s="427"/>
      <c r="G57" s="427"/>
      <c r="H57" s="427"/>
      <c r="I57" s="427"/>
      <c r="J57" s="427"/>
      <c r="K57" s="427"/>
      <c r="L57" s="427"/>
      <c r="M57" s="427"/>
      <c r="N57" s="427"/>
      <c r="O57" s="427"/>
      <c r="P57" s="413"/>
      <c r="Q57" s="414"/>
      <c r="R57" s="415"/>
      <c r="S57" s="428"/>
      <c r="T57" s="428"/>
      <c r="U57" s="428"/>
      <c r="V57" s="428"/>
      <c r="W57" s="428"/>
      <c r="X57" s="428"/>
      <c r="Y57" s="428"/>
      <c r="Z57" s="428"/>
    </row>
    <row r="58" spans="1:26" ht="15" customHeight="1">
      <c r="A58" s="412" t="s">
        <v>242</v>
      </c>
      <c r="B58" s="412"/>
      <c r="C58" s="412"/>
      <c r="D58" s="412"/>
      <c r="E58" s="412"/>
      <c r="F58" s="412"/>
      <c r="G58" s="412"/>
      <c r="H58" s="412"/>
      <c r="I58" s="412"/>
      <c r="J58" s="412"/>
      <c r="K58" s="412"/>
      <c r="L58" s="412"/>
      <c r="M58" s="412"/>
      <c r="N58" s="412"/>
      <c r="O58" s="412"/>
      <c r="P58" s="413">
        <v>210</v>
      </c>
      <c r="Q58" s="414"/>
      <c r="R58" s="415"/>
      <c r="S58" s="418">
        <v>309</v>
      </c>
      <c r="T58" s="418"/>
      <c r="U58" s="418"/>
      <c r="V58" s="418"/>
      <c r="W58" s="418">
        <v>382</v>
      </c>
      <c r="X58" s="418"/>
      <c r="Y58" s="418"/>
      <c r="Z58" s="418"/>
    </row>
    <row r="59" spans="1:26" ht="15" customHeight="1">
      <c r="A59" s="412" t="s">
        <v>243</v>
      </c>
      <c r="B59" s="412"/>
      <c r="C59" s="412"/>
      <c r="D59" s="412"/>
      <c r="E59" s="412"/>
      <c r="F59" s="412"/>
      <c r="G59" s="412"/>
      <c r="H59" s="412"/>
      <c r="I59" s="412"/>
      <c r="J59" s="412"/>
      <c r="K59" s="412"/>
      <c r="L59" s="412"/>
      <c r="M59" s="412"/>
      <c r="N59" s="412"/>
      <c r="O59" s="412"/>
      <c r="P59" s="413">
        <v>220</v>
      </c>
      <c r="Q59" s="414"/>
      <c r="R59" s="415"/>
      <c r="S59" s="418"/>
      <c r="T59" s="418"/>
      <c r="U59" s="418"/>
      <c r="V59" s="418"/>
      <c r="W59" s="418">
        <v>27</v>
      </c>
      <c r="X59" s="418"/>
      <c r="Y59" s="418"/>
      <c r="Z59" s="418"/>
    </row>
    <row r="60" spans="1:26" ht="15" customHeight="1">
      <c r="A60" s="412" t="s">
        <v>219</v>
      </c>
      <c r="B60" s="412"/>
      <c r="C60" s="412"/>
      <c r="D60" s="412"/>
      <c r="E60" s="412"/>
      <c r="F60" s="412"/>
      <c r="G60" s="412"/>
      <c r="H60" s="412"/>
      <c r="I60" s="412"/>
      <c r="J60" s="412"/>
      <c r="K60" s="412"/>
      <c r="L60" s="412"/>
      <c r="M60" s="412"/>
      <c r="N60" s="412"/>
      <c r="O60" s="412"/>
      <c r="P60" s="413">
        <v>230</v>
      </c>
      <c r="Q60" s="414"/>
      <c r="R60" s="415"/>
      <c r="S60" s="418"/>
      <c r="T60" s="418"/>
      <c r="U60" s="418"/>
      <c r="V60" s="418"/>
      <c r="W60" s="418"/>
      <c r="X60" s="418"/>
      <c r="Y60" s="418"/>
      <c r="Z60" s="418"/>
    </row>
    <row r="61" spans="1:26" ht="15" customHeight="1">
      <c r="A61" s="412" t="s">
        <v>244</v>
      </c>
      <c r="B61" s="412"/>
      <c r="C61" s="412"/>
      <c r="D61" s="412"/>
      <c r="E61" s="412"/>
      <c r="F61" s="412"/>
      <c r="G61" s="412"/>
      <c r="H61" s="412"/>
      <c r="I61" s="412"/>
      <c r="J61" s="412"/>
      <c r="K61" s="412"/>
      <c r="L61" s="412"/>
      <c r="M61" s="412"/>
      <c r="N61" s="412"/>
      <c r="O61" s="412"/>
      <c r="P61" s="413"/>
      <c r="Q61" s="414"/>
      <c r="R61" s="415"/>
      <c r="S61" s="426"/>
      <c r="T61" s="426"/>
      <c r="U61" s="426"/>
      <c r="V61" s="426"/>
      <c r="W61" s="426"/>
      <c r="X61" s="426"/>
      <c r="Y61" s="426"/>
      <c r="Z61" s="426"/>
    </row>
    <row r="62" spans="1:26" ht="15" customHeight="1">
      <c r="A62" s="412" t="s">
        <v>238</v>
      </c>
      <c r="B62" s="412"/>
      <c r="C62" s="412"/>
      <c r="D62" s="412"/>
      <c r="E62" s="412"/>
      <c r="F62" s="412"/>
      <c r="G62" s="412"/>
      <c r="H62" s="412"/>
      <c r="I62" s="412"/>
      <c r="J62" s="412"/>
      <c r="K62" s="412"/>
      <c r="L62" s="412"/>
      <c r="M62" s="412"/>
      <c r="N62" s="412"/>
      <c r="O62" s="412"/>
      <c r="P62" s="413">
        <v>240</v>
      </c>
      <c r="Q62" s="414"/>
      <c r="R62" s="415"/>
      <c r="S62" s="27" t="s">
        <v>98</v>
      </c>
      <c r="T62" s="425"/>
      <c r="U62" s="425"/>
      <c r="V62" s="28" t="s">
        <v>99</v>
      </c>
      <c r="W62" s="27" t="s">
        <v>98</v>
      </c>
      <c r="X62" s="425">
        <v>836</v>
      </c>
      <c r="Y62" s="425"/>
      <c r="Z62" s="28" t="s">
        <v>99</v>
      </c>
    </row>
    <row r="63" spans="1:26" ht="15" customHeight="1">
      <c r="A63" s="412" t="s">
        <v>239</v>
      </c>
      <c r="B63" s="412"/>
      <c r="C63" s="412"/>
      <c r="D63" s="412"/>
      <c r="E63" s="412"/>
      <c r="F63" s="412"/>
      <c r="G63" s="412"/>
      <c r="H63" s="412"/>
      <c r="I63" s="412"/>
      <c r="J63" s="412"/>
      <c r="K63" s="412"/>
      <c r="L63" s="412"/>
      <c r="M63" s="412"/>
      <c r="N63" s="412"/>
      <c r="O63" s="412"/>
      <c r="P63" s="413">
        <v>250</v>
      </c>
      <c r="Q63" s="414"/>
      <c r="R63" s="415"/>
      <c r="S63" s="27" t="s">
        <v>98</v>
      </c>
      <c r="T63" s="417">
        <v>115</v>
      </c>
      <c r="U63" s="417"/>
      <c r="V63" s="28" t="s">
        <v>99</v>
      </c>
      <c r="W63" s="27" t="s">
        <v>98</v>
      </c>
      <c r="X63" s="417">
        <v>65</v>
      </c>
      <c r="Y63" s="417"/>
      <c r="Z63" s="28" t="s">
        <v>99</v>
      </c>
    </row>
    <row r="64" spans="1:26" ht="15" customHeight="1">
      <c r="A64" s="412" t="s">
        <v>240</v>
      </c>
      <c r="B64" s="412"/>
      <c r="C64" s="412"/>
      <c r="D64" s="412"/>
      <c r="E64" s="412"/>
      <c r="F64" s="412"/>
      <c r="G64" s="412"/>
      <c r="H64" s="412"/>
      <c r="I64" s="412"/>
      <c r="J64" s="412"/>
      <c r="K64" s="412"/>
      <c r="L64" s="412"/>
      <c r="M64" s="412"/>
      <c r="N64" s="412"/>
      <c r="O64" s="412"/>
      <c r="P64" s="413">
        <v>260</v>
      </c>
      <c r="Q64" s="414"/>
      <c r="R64" s="415"/>
      <c r="S64" s="27" t="s">
        <v>98</v>
      </c>
      <c r="T64" s="417"/>
      <c r="U64" s="417"/>
      <c r="V64" s="28" t="s">
        <v>99</v>
      </c>
      <c r="W64" s="27" t="s">
        <v>98</v>
      </c>
      <c r="X64" s="417"/>
      <c r="Y64" s="417"/>
      <c r="Z64" s="28" t="s">
        <v>99</v>
      </c>
    </row>
    <row r="65" spans="1:26" ht="15" customHeight="1">
      <c r="A65" s="412" t="s">
        <v>245</v>
      </c>
      <c r="B65" s="412"/>
      <c r="C65" s="412"/>
      <c r="D65" s="412"/>
      <c r="E65" s="412"/>
      <c r="F65" s="412"/>
      <c r="G65" s="412"/>
      <c r="H65" s="412"/>
      <c r="I65" s="412"/>
      <c r="J65" s="412"/>
      <c r="K65" s="412"/>
      <c r="L65" s="412"/>
      <c r="M65" s="412"/>
      <c r="N65" s="412"/>
      <c r="O65" s="412"/>
      <c r="P65" s="413">
        <v>270</v>
      </c>
      <c r="Q65" s="414"/>
      <c r="R65" s="415"/>
      <c r="S65" s="27" t="s">
        <v>98</v>
      </c>
      <c r="T65" s="417"/>
      <c r="U65" s="417"/>
      <c r="V65" s="28" t="s">
        <v>99</v>
      </c>
      <c r="W65" s="27" t="s">
        <v>98</v>
      </c>
      <c r="X65" s="417"/>
      <c r="Y65" s="417"/>
      <c r="Z65" s="28" t="s">
        <v>99</v>
      </c>
    </row>
    <row r="66" spans="1:26" ht="15" customHeight="1">
      <c r="A66" s="412" t="s">
        <v>233</v>
      </c>
      <c r="B66" s="412"/>
      <c r="C66" s="412"/>
      <c r="D66" s="412"/>
      <c r="E66" s="412"/>
      <c r="F66" s="412"/>
      <c r="G66" s="412"/>
      <c r="H66" s="412"/>
      <c r="I66" s="412"/>
      <c r="J66" s="412"/>
      <c r="K66" s="412"/>
      <c r="L66" s="412"/>
      <c r="M66" s="412"/>
      <c r="N66" s="412"/>
      <c r="O66" s="412"/>
      <c r="P66" s="413">
        <v>280</v>
      </c>
      <c r="Q66" s="414"/>
      <c r="R66" s="415"/>
      <c r="S66" s="29"/>
      <c r="T66" s="419">
        <f>SUM(S54:V56,S58:V60)-SUM(T62:U65)</f>
        <v>194</v>
      </c>
      <c r="U66" s="419"/>
      <c r="V66" s="30"/>
      <c r="W66" s="29"/>
      <c r="X66" s="419">
        <f>SUM(W54:Z56,W58:Z60)-SUM(X62:Y65)</f>
        <v>108</v>
      </c>
      <c r="Y66" s="419"/>
      <c r="Z66" s="30"/>
    </row>
    <row r="67" spans="1:26" ht="15" customHeight="1">
      <c r="A67" s="412" t="s">
        <v>234</v>
      </c>
      <c r="B67" s="412"/>
      <c r="C67" s="412"/>
      <c r="D67" s="412"/>
      <c r="E67" s="412"/>
      <c r="F67" s="412"/>
      <c r="G67" s="412"/>
      <c r="H67" s="412"/>
      <c r="I67" s="412"/>
      <c r="J67" s="412"/>
      <c r="K67" s="412"/>
      <c r="L67" s="412"/>
      <c r="M67" s="412"/>
      <c r="N67" s="412"/>
      <c r="O67" s="412"/>
      <c r="P67" s="413">
        <v>290</v>
      </c>
      <c r="Q67" s="414"/>
      <c r="R67" s="415"/>
      <c r="S67" s="27"/>
      <c r="T67" s="417"/>
      <c r="U67" s="417"/>
      <c r="V67" s="28"/>
      <c r="W67" s="27"/>
      <c r="X67" s="417"/>
      <c r="Y67" s="417"/>
      <c r="Z67" s="28"/>
    </row>
    <row r="68" spans="1:26" ht="15" customHeight="1">
      <c r="A68" s="412" t="s">
        <v>246</v>
      </c>
      <c r="B68" s="412"/>
      <c r="C68" s="412"/>
      <c r="D68" s="412"/>
      <c r="E68" s="412"/>
      <c r="F68" s="412"/>
      <c r="G68" s="412"/>
      <c r="H68" s="412"/>
      <c r="I68" s="412"/>
      <c r="J68" s="412"/>
      <c r="K68" s="412"/>
      <c r="L68" s="412"/>
      <c r="M68" s="412"/>
      <c r="N68" s="412"/>
      <c r="O68" s="412"/>
      <c r="P68" s="413">
        <v>300</v>
      </c>
      <c r="Q68" s="414"/>
      <c r="R68" s="415"/>
      <c r="S68" s="29"/>
      <c r="T68" s="419">
        <f>T66+T67</f>
        <v>194</v>
      </c>
      <c r="U68" s="419"/>
      <c r="V68" s="30"/>
      <c r="W68" s="29"/>
      <c r="X68" s="419">
        <f>X66+X67</f>
        <v>108</v>
      </c>
      <c r="Y68" s="419"/>
      <c r="Z68" s="30"/>
    </row>
    <row r="69" spans="1:26" ht="15" customHeight="1">
      <c r="A69" s="420" t="s">
        <v>247</v>
      </c>
      <c r="B69" s="420"/>
      <c r="C69" s="420"/>
      <c r="D69" s="420"/>
      <c r="E69" s="420"/>
      <c r="F69" s="420"/>
      <c r="G69" s="420"/>
      <c r="H69" s="420"/>
      <c r="I69" s="420"/>
      <c r="J69" s="420"/>
      <c r="K69" s="420"/>
      <c r="L69" s="420"/>
      <c r="M69" s="420"/>
      <c r="N69" s="420"/>
      <c r="O69" s="420"/>
      <c r="P69" s="421"/>
      <c r="Q69" s="422"/>
      <c r="R69" s="423"/>
      <c r="S69" s="424"/>
      <c r="T69" s="424"/>
      <c r="U69" s="424"/>
      <c r="V69" s="424"/>
      <c r="W69" s="424"/>
      <c r="X69" s="424"/>
      <c r="Y69" s="424"/>
      <c r="Z69" s="424"/>
    </row>
    <row r="70" spans="1:26" ht="15" customHeight="1">
      <c r="A70" s="412" t="s">
        <v>248</v>
      </c>
      <c r="B70" s="412"/>
      <c r="C70" s="412"/>
      <c r="D70" s="412"/>
      <c r="E70" s="412"/>
      <c r="F70" s="412"/>
      <c r="G70" s="412"/>
      <c r="H70" s="412"/>
      <c r="I70" s="412"/>
      <c r="J70" s="412"/>
      <c r="K70" s="412"/>
      <c r="L70" s="412"/>
      <c r="M70" s="412"/>
      <c r="N70" s="412"/>
      <c r="O70" s="412"/>
      <c r="P70" s="413">
        <v>310</v>
      </c>
      <c r="Q70" s="414"/>
      <c r="R70" s="415"/>
      <c r="S70" s="418"/>
      <c r="T70" s="418"/>
      <c r="U70" s="418"/>
      <c r="V70" s="418"/>
      <c r="W70" s="418"/>
      <c r="X70" s="418"/>
      <c r="Y70" s="418"/>
      <c r="Z70" s="418"/>
    </row>
    <row r="71" spans="1:26" ht="15" customHeight="1">
      <c r="A71" s="412" t="s">
        <v>249</v>
      </c>
      <c r="B71" s="412"/>
      <c r="C71" s="412"/>
      <c r="D71" s="412"/>
      <c r="E71" s="412"/>
      <c r="F71" s="412"/>
      <c r="G71" s="412"/>
      <c r="H71" s="412"/>
      <c r="I71" s="412"/>
      <c r="J71" s="412"/>
      <c r="K71" s="412"/>
      <c r="L71" s="412"/>
      <c r="M71" s="412"/>
      <c r="N71" s="412"/>
      <c r="O71" s="412"/>
      <c r="P71" s="413">
        <v>320</v>
      </c>
      <c r="Q71" s="414"/>
      <c r="R71" s="415"/>
      <c r="S71" s="418"/>
      <c r="T71" s="418"/>
      <c r="U71" s="418"/>
      <c r="V71" s="418"/>
      <c r="W71" s="418">
        <v>3507</v>
      </c>
      <c r="X71" s="418"/>
      <c r="Y71" s="418"/>
      <c r="Z71" s="418"/>
    </row>
    <row r="72" spans="1:26" ht="15" customHeight="1">
      <c r="A72" s="412" t="s">
        <v>219</v>
      </c>
      <c r="B72" s="412"/>
      <c r="C72" s="412"/>
      <c r="D72" s="412"/>
      <c r="E72" s="412"/>
      <c r="F72" s="412"/>
      <c r="G72" s="412"/>
      <c r="H72" s="412"/>
      <c r="I72" s="412"/>
      <c r="J72" s="412"/>
      <c r="K72" s="412"/>
      <c r="L72" s="412"/>
      <c r="M72" s="412"/>
      <c r="N72" s="412"/>
      <c r="O72" s="412"/>
      <c r="P72" s="413">
        <v>330</v>
      </c>
      <c r="Q72" s="414"/>
      <c r="R72" s="415"/>
      <c r="S72" s="418"/>
      <c r="T72" s="418"/>
      <c r="U72" s="418"/>
      <c r="V72" s="418"/>
      <c r="W72" s="418"/>
      <c r="X72" s="418"/>
      <c r="Y72" s="418"/>
      <c r="Z72" s="418"/>
    </row>
    <row r="73" spans="1:26" ht="15" customHeight="1">
      <c r="A73" s="412" t="s">
        <v>250</v>
      </c>
      <c r="B73" s="412"/>
      <c r="C73" s="412"/>
      <c r="D73" s="412"/>
      <c r="E73" s="412"/>
      <c r="F73" s="412"/>
      <c r="G73" s="412"/>
      <c r="H73" s="412"/>
      <c r="I73" s="412"/>
      <c r="J73" s="412"/>
      <c r="K73" s="412"/>
      <c r="L73" s="412"/>
      <c r="M73" s="412"/>
      <c r="N73" s="412"/>
      <c r="O73" s="412"/>
      <c r="P73" s="413">
        <v>340</v>
      </c>
      <c r="Q73" s="414"/>
      <c r="R73" s="415"/>
      <c r="S73" s="27" t="s">
        <v>98</v>
      </c>
      <c r="T73" s="417">
        <v>3500</v>
      </c>
      <c r="U73" s="417"/>
      <c r="V73" s="28" t="s">
        <v>99</v>
      </c>
      <c r="W73" s="27" t="s">
        <v>98</v>
      </c>
      <c r="X73" s="417">
        <v>7</v>
      </c>
      <c r="Y73" s="417"/>
      <c r="Z73" s="28" t="s">
        <v>99</v>
      </c>
    </row>
    <row r="74" spans="1:26" ht="15" customHeight="1">
      <c r="A74" s="412" t="s">
        <v>251</v>
      </c>
      <c r="B74" s="412"/>
      <c r="C74" s="412"/>
      <c r="D74" s="412"/>
      <c r="E74" s="412"/>
      <c r="F74" s="412"/>
      <c r="G74" s="412"/>
      <c r="H74" s="412"/>
      <c r="I74" s="412"/>
      <c r="J74" s="412"/>
      <c r="K74" s="412"/>
      <c r="L74" s="412"/>
      <c r="M74" s="412"/>
      <c r="N74" s="412"/>
      <c r="O74" s="412"/>
      <c r="P74" s="413">
        <v>350</v>
      </c>
      <c r="Q74" s="414"/>
      <c r="R74" s="415"/>
      <c r="S74" s="27" t="s">
        <v>98</v>
      </c>
      <c r="T74" s="417">
        <v>0</v>
      </c>
      <c r="U74" s="417"/>
      <c r="V74" s="28" t="s">
        <v>99</v>
      </c>
      <c r="W74" s="27" t="s">
        <v>98</v>
      </c>
      <c r="X74" s="417"/>
      <c r="Y74" s="417"/>
      <c r="Z74" s="28" t="s">
        <v>99</v>
      </c>
    </row>
    <row r="75" spans="1:26" ht="15" customHeight="1">
      <c r="A75" s="412" t="s">
        <v>245</v>
      </c>
      <c r="B75" s="412"/>
      <c r="C75" s="412"/>
      <c r="D75" s="412"/>
      <c r="E75" s="412"/>
      <c r="F75" s="412"/>
      <c r="G75" s="412"/>
      <c r="H75" s="412"/>
      <c r="I75" s="412"/>
      <c r="J75" s="412"/>
      <c r="K75" s="412"/>
      <c r="L75" s="412"/>
      <c r="M75" s="412"/>
      <c r="N75" s="412"/>
      <c r="O75" s="412"/>
      <c r="P75" s="413">
        <v>360</v>
      </c>
      <c r="Q75" s="414"/>
      <c r="R75" s="415"/>
      <c r="S75" s="27" t="s">
        <v>98</v>
      </c>
      <c r="T75" s="417"/>
      <c r="U75" s="417"/>
      <c r="V75" s="28" t="s">
        <v>99</v>
      </c>
      <c r="W75" s="27" t="s">
        <v>98</v>
      </c>
      <c r="X75" s="417">
        <v>123</v>
      </c>
      <c r="Y75" s="417"/>
      <c r="Z75" s="28" t="s">
        <v>99</v>
      </c>
    </row>
    <row r="76" spans="1:26" ht="15" customHeight="1">
      <c r="A76" s="412" t="s">
        <v>233</v>
      </c>
      <c r="B76" s="412"/>
      <c r="C76" s="412"/>
      <c r="D76" s="412"/>
      <c r="E76" s="412"/>
      <c r="F76" s="412"/>
      <c r="G76" s="412"/>
      <c r="H76" s="412"/>
      <c r="I76" s="412"/>
      <c r="J76" s="412"/>
      <c r="K76" s="412"/>
      <c r="L76" s="412"/>
      <c r="M76" s="412"/>
      <c r="N76" s="412"/>
      <c r="O76" s="412"/>
      <c r="P76" s="413">
        <v>370</v>
      </c>
      <c r="Q76" s="414"/>
      <c r="R76" s="415"/>
      <c r="S76" s="29"/>
      <c r="T76" s="419">
        <f>SUM(S70:V72)-SUM(T73:U75)</f>
        <v>-3500</v>
      </c>
      <c r="U76" s="419"/>
      <c r="V76" s="30"/>
      <c r="W76" s="29"/>
      <c r="X76" s="419">
        <f>SUM(W70:Z72)-SUM(X73:Y75)</f>
        <v>3377</v>
      </c>
      <c r="Y76" s="419"/>
      <c r="Z76" s="30"/>
    </row>
    <row r="77" spans="1:26" ht="15" customHeight="1">
      <c r="A77" s="412" t="s">
        <v>234</v>
      </c>
      <c r="B77" s="412"/>
      <c r="C77" s="412"/>
      <c r="D77" s="412"/>
      <c r="E77" s="412"/>
      <c r="F77" s="412"/>
      <c r="G77" s="412"/>
      <c r="H77" s="412"/>
      <c r="I77" s="412"/>
      <c r="J77" s="412"/>
      <c r="K77" s="412"/>
      <c r="L77" s="412"/>
      <c r="M77" s="412"/>
      <c r="N77" s="412"/>
      <c r="O77" s="412"/>
      <c r="P77" s="413">
        <v>380</v>
      </c>
      <c r="Q77" s="414"/>
      <c r="R77" s="415"/>
      <c r="S77" s="27"/>
      <c r="T77" s="417"/>
      <c r="U77" s="417"/>
      <c r="V77" s="28"/>
      <c r="W77" s="27"/>
      <c r="X77" s="417"/>
      <c r="Y77" s="417"/>
      <c r="Z77" s="28"/>
    </row>
    <row r="78" spans="1:26" ht="15" customHeight="1">
      <c r="A78" s="412" t="s">
        <v>252</v>
      </c>
      <c r="B78" s="412"/>
      <c r="C78" s="412"/>
      <c r="D78" s="412"/>
      <c r="E78" s="412"/>
      <c r="F78" s="412"/>
      <c r="G78" s="412"/>
      <c r="H78" s="412"/>
      <c r="I78" s="412"/>
      <c r="J78" s="412"/>
      <c r="K78" s="412"/>
      <c r="L78" s="412"/>
      <c r="M78" s="412"/>
      <c r="N78" s="412"/>
      <c r="O78" s="412"/>
      <c r="P78" s="413">
        <v>390</v>
      </c>
      <c r="Q78" s="414"/>
      <c r="R78" s="415"/>
      <c r="S78" s="29"/>
      <c r="T78" s="419">
        <f>T76+T77</f>
        <v>-3500</v>
      </c>
      <c r="U78" s="419"/>
      <c r="V78" s="30"/>
      <c r="W78" s="29"/>
      <c r="X78" s="419">
        <f>X76+X77</f>
        <v>3377</v>
      </c>
      <c r="Y78" s="419"/>
      <c r="Z78" s="30"/>
    </row>
    <row r="79" spans="1:26" ht="15" customHeight="1">
      <c r="A79" s="412" t="s">
        <v>253</v>
      </c>
      <c r="B79" s="412"/>
      <c r="C79" s="412"/>
      <c r="D79" s="412"/>
      <c r="E79" s="412"/>
      <c r="F79" s="412"/>
      <c r="G79" s="412"/>
      <c r="H79" s="412"/>
      <c r="I79" s="412"/>
      <c r="J79" s="412"/>
      <c r="K79" s="412"/>
      <c r="L79" s="412"/>
      <c r="M79" s="412"/>
      <c r="N79" s="412"/>
      <c r="O79" s="412"/>
      <c r="P79" s="413">
        <v>400</v>
      </c>
      <c r="Q79" s="414"/>
      <c r="R79" s="415"/>
      <c r="S79" s="29"/>
      <c r="T79" s="419">
        <f>T49+T68+T78</f>
        <v>-560</v>
      </c>
      <c r="U79" s="419"/>
      <c r="V79" s="30"/>
      <c r="W79" s="29"/>
      <c r="X79" s="419">
        <f>X49+X68+X78</f>
        <v>-2971</v>
      </c>
      <c r="Y79" s="419"/>
      <c r="Z79" s="30"/>
    </row>
    <row r="80" spans="1:26" ht="15" customHeight="1">
      <c r="A80" s="412" t="s">
        <v>254</v>
      </c>
      <c r="B80" s="412"/>
      <c r="C80" s="412"/>
      <c r="D80" s="412"/>
      <c r="E80" s="412"/>
      <c r="F80" s="412"/>
      <c r="G80" s="412"/>
      <c r="H80" s="412"/>
      <c r="I80" s="412"/>
      <c r="J80" s="412"/>
      <c r="K80" s="412"/>
      <c r="L80" s="412"/>
      <c r="M80" s="412"/>
      <c r="N80" s="412"/>
      <c r="O80" s="412"/>
      <c r="P80" s="413">
        <v>410</v>
      </c>
      <c r="Q80" s="414"/>
      <c r="R80" s="415"/>
      <c r="S80" s="418">
        <f>W82</f>
        <v>1493</v>
      </c>
      <c r="T80" s="418"/>
      <c r="U80" s="418"/>
      <c r="V80" s="418"/>
      <c r="W80" s="418">
        <v>4464</v>
      </c>
      <c r="X80" s="418"/>
      <c r="Y80" s="418"/>
      <c r="Z80" s="418"/>
    </row>
    <row r="81" spans="1:26" ht="15" customHeight="1">
      <c r="A81" s="412" t="s">
        <v>255</v>
      </c>
      <c r="B81" s="412"/>
      <c r="C81" s="412"/>
      <c r="D81" s="412"/>
      <c r="E81" s="412"/>
      <c r="F81" s="412"/>
      <c r="G81" s="412"/>
      <c r="H81" s="412"/>
      <c r="I81" s="412"/>
      <c r="J81" s="412"/>
      <c r="K81" s="412"/>
      <c r="L81" s="412"/>
      <c r="M81" s="412"/>
      <c r="N81" s="412"/>
      <c r="O81" s="412"/>
      <c r="P81" s="413">
        <v>420</v>
      </c>
      <c r="Q81" s="414"/>
      <c r="R81" s="415"/>
      <c r="S81" s="27"/>
      <c r="T81" s="417"/>
      <c r="U81" s="417"/>
      <c r="V81" s="28"/>
      <c r="W81" s="27"/>
      <c r="X81" s="417"/>
      <c r="Y81" s="417"/>
      <c r="Z81" s="28"/>
    </row>
    <row r="82" spans="1:26" ht="15" customHeight="1">
      <c r="A82" s="412" t="s">
        <v>256</v>
      </c>
      <c r="B82" s="412"/>
      <c r="C82" s="412"/>
      <c r="D82" s="412"/>
      <c r="E82" s="412"/>
      <c r="F82" s="412"/>
      <c r="G82" s="412"/>
      <c r="H82" s="412"/>
      <c r="I82" s="412"/>
      <c r="J82" s="412"/>
      <c r="K82" s="412"/>
      <c r="L82" s="412"/>
      <c r="M82" s="412"/>
      <c r="N82" s="412"/>
      <c r="O82" s="412"/>
      <c r="P82" s="413">
        <v>430</v>
      </c>
      <c r="Q82" s="414"/>
      <c r="R82" s="415"/>
      <c r="S82" s="416">
        <f>S80+T79+T81</f>
        <v>933</v>
      </c>
      <c r="T82" s="416"/>
      <c r="U82" s="416"/>
      <c r="V82" s="416"/>
      <c r="W82" s="416">
        <f>W80+X79+X81</f>
        <v>1493</v>
      </c>
      <c r="X82" s="416"/>
      <c r="Y82" s="416"/>
      <c r="Z82" s="416"/>
    </row>
    <row r="83" ht="12.75" customHeight="1">
      <c r="A83" s="39"/>
    </row>
    <row r="84" ht="12.75" customHeight="1">
      <c r="A84" s="39"/>
    </row>
    <row r="85" spans="1:25" ht="12.75" customHeight="1">
      <c r="A85" s="409" t="s">
        <v>80</v>
      </c>
      <c r="B85" s="409"/>
      <c r="C85" s="409"/>
      <c r="D85" s="409"/>
      <c r="E85" s="409"/>
      <c r="F85" s="409"/>
      <c r="G85" s="409"/>
      <c r="H85" s="410"/>
      <c r="I85" s="410"/>
      <c r="J85" s="410"/>
      <c r="K85" s="410"/>
      <c r="L85" s="410"/>
      <c r="M85" s="410"/>
      <c r="N85" s="410"/>
      <c r="O85" s="410"/>
      <c r="R85" s="411" t="s">
        <v>776</v>
      </c>
      <c r="S85" s="411"/>
      <c r="T85" s="411"/>
      <c r="U85" s="411"/>
      <c r="V85" s="411"/>
      <c r="W85" s="411"/>
      <c r="X85" s="411"/>
      <c r="Y85" s="411"/>
    </row>
    <row r="86" spans="1:7" ht="12.75" customHeight="1">
      <c r="A86" s="15"/>
      <c r="B86" s="15"/>
      <c r="C86" s="15"/>
      <c r="D86" s="15"/>
      <c r="E86" s="15"/>
      <c r="F86" s="15"/>
      <c r="G86" s="15"/>
    </row>
    <row r="87" spans="1:25" ht="12.75" customHeight="1">
      <c r="A87" s="409" t="s">
        <v>81</v>
      </c>
      <c r="B87" s="409"/>
      <c r="C87" s="409"/>
      <c r="D87" s="409"/>
      <c r="E87" s="409"/>
      <c r="F87" s="409"/>
      <c r="G87" s="409"/>
      <c r="H87" s="410"/>
      <c r="I87" s="410"/>
      <c r="J87" s="410"/>
      <c r="K87" s="410"/>
      <c r="L87" s="410"/>
      <c r="M87" s="410"/>
      <c r="N87" s="410"/>
      <c r="O87" s="410"/>
      <c r="R87" s="411" t="s">
        <v>777</v>
      </c>
      <c r="S87" s="411"/>
      <c r="T87" s="411"/>
      <c r="U87" s="411"/>
      <c r="V87" s="411"/>
      <c r="W87" s="411"/>
      <c r="X87" s="411"/>
      <c r="Y87" s="411"/>
    </row>
  </sheetData>
  <sheetProtection/>
  <mergeCells count="283">
    <mergeCell ref="W6:Y6"/>
    <mergeCell ref="A9:F9"/>
    <mergeCell ref="G9:S9"/>
    <mergeCell ref="W9:Y9"/>
    <mergeCell ref="L1:Z1"/>
    <mergeCell ref="L2:Z2"/>
    <mergeCell ref="A4:V4"/>
    <mergeCell ref="W4:Y4"/>
    <mergeCell ref="A5:V5"/>
    <mergeCell ref="A6:D6"/>
    <mergeCell ref="E6:S6"/>
    <mergeCell ref="A10:M10"/>
    <mergeCell ref="W10:Y10"/>
    <mergeCell ref="A11:M11"/>
    <mergeCell ref="W11:Y11"/>
    <mergeCell ref="A7:C7"/>
    <mergeCell ref="D7:S7"/>
    <mergeCell ref="W7:Y7"/>
    <mergeCell ref="A8:J8"/>
    <mergeCell ref="K8:S8"/>
    <mergeCell ref="W8:Y8"/>
    <mergeCell ref="A15:Z15"/>
    <mergeCell ref="L16:M16"/>
    <mergeCell ref="S18:V18"/>
    <mergeCell ref="W18:Y18"/>
    <mergeCell ref="A12:M12"/>
    <mergeCell ref="W12:Y12"/>
    <mergeCell ref="A13:V13"/>
    <mergeCell ref="W13:Y13"/>
    <mergeCell ref="A21:O21"/>
    <mergeCell ref="P21:R21"/>
    <mergeCell ref="S21:V21"/>
    <mergeCell ref="W21:Z21"/>
    <mergeCell ref="A20:O20"/>
    <mergeCell ref="P20:R20"/>
    <mergeCell ref="S20:V20"/>
    <mergeCell ref="W20:Z20"/>
    <mergeCell ref="A23:O23"/>
    <mergeCell ref="P23:R23"/>
    <mergeCell ref="S23:V23"/>
    <mergeCell ref="W23:Z23"/>
    <mergeCell ref="A22:O22"/>
    <mergeCell ref="P22:R22"/>
    <mergeCell ref="S22:V22"/>
    <mergeCell ref="W22:Z22"/>
    <mergeCell ref="A25:O25"/>
    <mergeCell ref="P25:R25"/>
    <mergeCell ref="S25:V25"/>
    <mergeCell ref="W25:Z25"/>
    <mergeCell ref="A24:O24"/>
    <mergeCell ref="P24:R24"/>
    <mergeCell ref="S24:V24"/>
    <mergeCell ref="W24:Z24"/>
    <mergeCell ref="A27:O27"/>
    <mergeCell ref="P27:R27"/>
    <mergeCell ref="S27:V27"/>
    <mergeCell ref="W27:Z27"/>
    <mergeCell ref="A26:O26"/>
    <mergeCell ref="P26:R26"/>
    <mergeCell ref="S26:V26"/>
    <mergeCell ref="W26:Z26"/>
    <mergeCell ref="A29:O29"/>
    <mergeCell ref="P29:R29"/>
    <mergeCell ref="S29:V29"/>
    <mergeCell ref="W29:Z29"/>
    <mergeCell ref="A28:O28"/>
    <mergeCell ref="P28:R28"/>
    <mergeCell ref="S28:V28"/>
    <mergeCell ref="W28:Z28"/>
    <mergeCell ref="A31:O31"/>
    <mergeCell ref="P31:R31"/>
    <mergeCell ref="S31:V31"/>
    <mergeCell ref="W31:Z31"/>
    <mergeCell ref="A30:O30"/>
    <mergeCell ref="P30:R30"/>
    <mergeCell ref="S30:V30"/>
    <mergeCell ref="W30:Z30"/>
    <mergeCell ref="A33:O33"/>
    <mergeCell ref="P33:R33"/>
    <mergeCell ref="S33:V33"/>
    <mergeCell ref="W33:Z33"/>
    <mergeCell ref="A32:O32"/>
    <mergeCell ref="P32:R32"/>
    <mergeCell ref="S32:V32"/>
    <mergeCell ref="W32:Z32"/>
    <mergeCell ref="A35:O35"/>
    <mergeCell ref="P35:R35"/>
    <mergeCell ref="S35:V35"/>
    <mergeCell ref="W35:Z35"/>
    <mergeCell ref="A34:O34"/>
    <mergeCell ref="P34:R34"/>
    <mergeCell ref="S34:V34"/>
    <mergeCell ref="W34:Z34"/>
    <mergeCell ref="A37:O37"/>
    <mergeCell ref="P37:R37"/>
    <mergeCell ref="T37:U37"/>
    <mergeCell ref="X37:Y37"/>
    <mergeCell ref="A36:O36"/>
    <mergeCell ref="P36:R36"/>
    <mergeCell ref="T36:U36"/>
    <mergeCell ref="X36:Y36"/>
    <mergeCell ref="A39:O39"/>
    <mergeCell ref="P39:R39"/>
    <mergeCell ref="T39:U39"/>
    <mergeCell ref="X39:Y39"/>
    <mergeCell ref="A38:O38"/>
    <mergeCell ref="P38:R38"/>
    <mergeCell ref="T38:U38"/>
    <mergeCell ref="X38:Y38"/>
    <mergeCell ref="A41:O41"/>
    <mergeCell ref="P41:R41"/>
    <mergeCell ref="T41:U41"/>
    <mergeCell ref="X41:Y41"/>
    <mergeCell ref="A40:O40"/>
    <mergeCell ref="P40:R40"/>
    <mergeCell ref="T40:U40"/>
    <mergeCell ref="X40:Y40"/>
    <mergeCell ref="A43:O43"/>
    <mergeCell ref="P43:R43"/>
    <mergeCell ref="T43:U43"/>
    <mergeCell ref="X43:Y43"/>
    <mergeCell ref="A42:O42"/>
    <mergeCell ref="P42:R42"/>
    <mergeCell ref="T42:U42"/>
    <mergeCell ref="X42:Y42"/>
    <mergeCell ref="A45:O45"/>
    <mergeCell ref="P45:R45"/>
    <mergeCell ref="T45:U45"/>
    <mergeCell ref="X45:Y45"/>
    <mergeCell ref="A44:O44"/>
    <mergeCell ref="P44:R44"/>
    <mergeCell ref="T44:U44"/>
    <mergeCell ref="X44:Y44"/>
    <mergeCell ref="A47:O47"/>
    <mergeCell ref="P47:R47"/>
    <mergeCell ref="T47:U47"/>
    <mergeCell ref="X47:Y47"/>
    <mergeCell ref="A46:O46"/>
    <mergeCell ref="P46:R46"/>
    <mergeCell ref="T46:U46"/>
    <mergeCell ref="X46:Y46"/>
    <mergeCell ref="A49:O49"/>
    <mergeCell ref="P49:R49"/>
    <mergeCell ref="T49:U49"/>
    <mergeCell ref="X49:Y49"/>
    <mergeCell ref="A48:O48"/>
    <mergeCell ref="P48:R48"/>
    <mergeCell ref="T48:U48"/>
    <mergeCell ref="X48:Y48"/>
    <mergeCell ref="A52:O52"/>
    <mergeCell ref="P52:R52"/>
    <mergeCell ref="S52:V52"/>
    <mergeCell ref="W52:Z52"/>
    <mergeCell ref="A51:O51"/>
    <mergeCell ref="P51:R51"/>
    <mergeCell ref="S51:V51"/>
    <mergeCell ref="W51:Z51"/>
    <mergeCell ref="A54:O54"/>
    <mergeCell ref="P54:R54"/>
    <mergeCell ref="S54:V54"/>
    <mergeCell ref="W54:Z54"/>
    <mergeCell ref="A53:O53"/>
    <mergeCell ref="P53:R53"/>
    <mergeCell ref="S53:V53"/>
    <mergeCell ref="W53:Z53"/>
    <mergeCell ref="A56:O56"/>
    <mergeCell ref="P56:R56"/>
    <mergeCell ref="S56:V56"/>
    <mergeCell ref="W56:Z56"/>
    <mergeCell ref="A55:O55"/>
    <mergeCell ref="P55:R55"/>
    <mergeCell ref="S55:V55"/>
    <mergeCell ref="W55:Z55"/>
    <mergeCell ref="A58:O58"/>
    <mergeCell ref="P58:R58"/>
    <mergeCell ref="S58:V58"/>
    <mergeCell ref="W58:Z58"/>
    <mergeCell ref="A57:O57"/>
    <mergeCell ref="P57:R57"/>
    <mergeCell ref="S57:V57"/>
    <mergeCell ref="W57:Z57"/>
    <mergeCell ref="A60:O60"/>
    <mergeCell ref="P60:R60"/>
    <mergeCell ref="S60:V60"/>
    <mergeCell ref="W60:Z60"/>
    <mergeCell ref="A59:O59"/>
    <mergeCell ref="P59:R59"/>
    <mergeCell ref="S59:V59"/>
    <mergeCell ref="W59:Z59"/>
    <mergeCell ref="A62:O62"/>
    <mergeCell ref="P62:R62"/>
    <mergeCell ref="T62:U62"/>
    <mergeCell ref="X62:Y62"/>
    <mergeCell ref="A61:O61"/>
    <mergeCell ref="P61:R61"/>
    <mergeCell ref="S61:V61"/>
    <mergeCell ref="W61:Z61"/>
    <mergeCell ref="A64:O64"/>
    <mergeCell ref="P64:R64"/>
    <mergeCell ref="T64:U64"/>
    <mergeCell ref="X64:Y64"/>
    <mergeCell ref="A63:O63"/>
    <mergeCell ref="P63:R63"/>
    <mergeCell ref="T63:U63"/>
    <mergeCell ref="X63:Y63"/>
    <mergeCell ref="A66:O66"/>
    <mergeCell ref="P66:R66"/>
    <mergeCell ref="T66:U66"/>
    <mergeCell ref="X66:Y66"/>
    <mergeCell ref="A65:O65"/>
    <mergeCell ref="P65:R65"/>
    <mergeCell ref="T65:U65"/>
    <mergeCell ref="X65:Y65"/>
    <mergeCell ref="A68:O68"/>
    <mergeCell ref="P68:R68"/>
    <mergeCell ref="T68:U68"/>
    <mergeCell ref="X68:Y68"/>
    <mergeCell ref="A67:O67"/>
    <mergeCell ref="P67:R67"/>
    <mergeCell ref="T67:U67"/>
    <mergeCell ref="X67:Y67"/>
    <mergeCell ref="A70:O70"/>
    <mergeCell ref="P70:R70"/>
    <mergeCell ref="S70:V70"/>
    <mergeCell ref="W70:Z70"/>
    <mergeCell ref="A69:O69"/>
    <mergeCell ref="P69:R69"/>
    <mergeCell ref="S69:V69"/>
    <mergeCell ref="W69:Z69"/>
    <mergeCell ref="A72:O72"/>
    <mergeCell ref="P72:R72"/>
    <mergeCell ref="S72:V72"/>
    <mergeCell ref="W72:Z72"/>
    <mergeCell ref="A71:O71"/>
    <mergeCell ref="P71:R71"/>
    <mergeCell ref="S71:V71"/>
    <mergeCell ref="W71:Z71"/>
    <mergeCell ref="A74:O74"/>
    <mergeCell ref="P74:R74"/>
    <mergeCell ref="T74:U74"/>
    <mergeCell ref="X74:Y74"/>
    <mergeCell ref="A73:O73"/>
    <mergeCell ref="P73:R73"/>
    <mergeCell ref="T73:U73"/>
    <mergeCell ref="X73:Y73"/>
    <mergeCell ref="A76:O76"/>
    <mergeCell ref="P76:R76"/>
    <mergeCell ref="T76:U76"/>
    <mergeCell ref="X76:Y76"/>
    <mergeCell ref="A75:O75"/>
    <mergeCell ref="P75:R75"/>
    <mergeCell ref="T75:U75"/>
    <mergeCell ref="X75:Y75"/>
    <mergeCell ref="A78:O78"/>
    <mergeCell ref="P78:R78"/>
    <mergeCell ref="T78:U78"/>
    <mergeCell ref="X78:Y78"/>
    <mergeCell ref="A77:O77"/>
    <mergeCell ref="P77:R77"/>
    <mergeCell ref="T77:U77"/>
    <mergeCell ref="X77:Y77"/>
    <mergeCell ref="A80:O80"/>
    <mergeCell ref="P80:R80"/>
    <mergeCell ref="S80:V80"/>
    <mergeCell ref="W80:Z80"/>
    <mergeCell ref="A79:O79"/>
    <mergeCell ref="P79:R79"/>
    <mergeCell ref="T79:U79"/>
    <mergeCell ref="X79:Y79"/>
    <mergeCell ref="A82:O82"/>
    <mergeCell ref="P82:R82"/>
    <mergeCell ref="S82:V82"/>
    <mergeCell ref="W82:Z82"/>
    <mergeCell ref="A81:O81"/>
    <mergeCell ref="P81:R81"/>
    <mergeCell ref="T81:U81"/>
    <mergeCell ref="X81:Y81"/>
    <mergeCell ref="A85:G85"/>
    <mergeCell ref="H85:O85"/>
    <mergeCell ref="R85:Y85"/>
    <mergeCell ref="A87:G87"/>
    <mergeCell ref="H87:O87"/>
    <mergeCell ref="R87:Y87"/>
  </mergeCells>
  <printOptions/>
  <pageMargins left="0.3937007874015748" right="0.3937007874015748" top="0.7874015748031497" bottom="0.7874015748031497" header="0" footer="0"/>
  <pageSetup blackAndWhite="1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60"/>
  <sheetViews>
    <sheetView showGridLines="0" showZeros="0" zoomScalePageLayoutView="0" workbookViewId="0" topLeftCell="A1">
      <selection activeCell="U36" sqref="U36"/>
    </sheetView>
  </sheetViews>
  <sheetFormatPr defaultColWidth="9.33203125" defaultRowHeight="12.75"/>
  <cols>
    <col min="1" max="1" width="17.5" style="5" customWidth="1"/>
    <col min="2" max="2" width="25" style="5" customWidth="1"/>
    <col min="3" max="3" width="2.66015625" style="5" customWidth="1"/>
    <col min="4" max="4" width="2.33203125" style="5" customWidth="1"/>
    <col min="5" max="5" width="1.3359375" style="5" customWidth="1"/>
    <col min="6" max="6" width="8.83203125" style="5" customWidth="1"/>
    <col min="7" max="8" width="1.3359375" style="5" customWidth="1"/>
    <col min="9" max="9" width="8.83203125" style="5" customWidth="1"/>
    <col min="10" max="11" width="1.3359375" style="5" customWidth="1"/>
    <col min="12" max="12" width="8.83203125" style="5" customWidth="1"/>
    <col min="13" max="14" width="1.3359375" style="5" customWidth="1"/>
    <col min="15" max="15" width="8.83203125" style="5" customWidth="1"/>
    <col min="16" max="17" width="1.3359375" style="5" customWidth="1"/>
    <col min="18" max="18" width="8.83203125" style="5" customWidth="1"/>
    <col min="19" max="20" width="1.5" style="5" customWidth="1"/>
    <col min="21" max="21" width="8.83203125" style="5" customWidth="1"/>
    <col min="22" max="23" width="1.3359375" style="5" customWidth="1"/>
    <col min="24" max="24" width="8.83203125" style="5" customWidth="1"/>
    <col min="25" max="26" width="1.3359375" style="5" customWidth="1"/>
    <col min="27" max="28" width="4.5" style="5" customWidth="1"/>
    <col min="29" max="30" width="1.3359375" style="5" customWidth="1"/>
    <col min="31" max="31" width="8.83203125" style="5" customWidth="1"/>
    <col min="32" max="33" width="1.3359375" style="5" customWidth="1"/>
    <col min="34" max="35" width="6.16015625" style="5" customWidth="1"/>
    <col min="36" max="36" width="1.3359375" style="5" customWidth="1"/>
    <col min="37" max="37" width="2" style="5" customWidth="1"/>
    <col min="38" max="16384" width="9.33203125" style="5" customWidth="1"/>
  </cols>
  <sheetData>
    <row r="1" spans="10:36" s="6" customFormat="1" ht="35.25" customHeight="1">
      <c r="J1" s="7"/>
      <c r="K1" s="7"/>
      <c r="L1" s="7"/>
      <c r="M1" s="7"/>
      <c r="N1" s="7"/>
      <c r="O1" s="529" t="s">
        <v>257</v>
      </c>
      <c r="P1" s="529"/>
      <c r="Q1" s="529"/>
      <c r="R1" s="529"/>
      <c r="S1" s="529"/>
      <c r="T1" s="529"/>
      <c r="U1" s="529"/>
      <c r="V1" s="529"/>
      <c r="W1" s="529"/>
      <c r="X1" s="529"/>
      <c r="Y1" s="529"/>
      <c r="Z1" s="529"/>
      <c r="AA1" s="529"/>
      <c r="AB1" s="529"/>
      <c r="AC1" s="529"/>
      <c r="AD1" s="529"/>
      <c r="AE1" s="529"/>
      <c r="AF1" s="529"/>
      <c r="AG1" s="529"/>
      <c r="AH1" s="529"/>
      <c r="AI1" s="529"/>
      <c r="AJ1" s="529"/>
    </row>
    <row r="2" spans="28:36" s="6" customFormat="1" ht="12.75" customHeight="1">
      <c r="AB2" s="518" t="s">
        <v>82</v>
      </c>
      <c r="AC2" s="519"/>
      <c r="AD2" s="519"/>
      <c r="AE2" s="519"/>
      <c r="AF2" s="519"/>
      <c r="AG2" s="519"/>
      <c r="AH2" s="519"/>
      <c r="AI2" s="519"/>
      <c r="AJ2" s="520"/>
    </row>
    <row r="3" spans="13:36" s="6" customFormat="1" ht="15">
      <c r="M3" s="40"/>
      <c r="N3" s="40"/>
      <c r="O3" s="40"/>
      <c r="V3" s="41"/>
      <c r="W3" s="41"/>
      <c r="X3" s="41"/>
      <c r="Y3" s="41"/>
      <c r="Z3" s="41"/>
      <c r="AA3" s="42" t="s">
        <v>100</v>
      </c>
      <c r="AB3" s="518" t="s">
        <v>128</v>
      </c>
      <c r="AC3" s="530"/>
      <c r="AD3" s="530"/>
      <c r="AE3" s="530"/>
      <c r="AF3" s="531"/>
      <c r="AG3" s="518" t="s">
        <v>97</v>
      </c>
      <c r="AH3" s="520"/>
      <c r="AI3" s="518" t="s">
        <v>97</v>
      </c>
      <c r="AJ3" s="520"/>
    </row>
    <row r="4" spans="1:36" s="6" customFormat="1" ht="35.25" customHeight="1">
      <c r="A4" s="522" t="s">
        <v>0</v>
      </c>
      <c r="B4" s="522"/>
      <c r="C4" s="527" t="s">
        <v>769</v>
      </c>
      <c r="D4" s="527"/>
      <c r="E4" s="527"/>
      <c r="F4" s="527"/>
      <c r="G4" s="527"/>
      <c r="H4" s="527"/>
      <c r="I4" s="527"/>
      <c r="J4" s="527"/>
      <c r="K4" s="527"/>
      <c r="L4" s="527"/>
      <c r="M4" s="527"/>
      <c r="N4" s="527"/>
      <c r="O4" s="527"/>
      <c r="P4" s="527"/>
      <c r="Q4" s="527"/>
      <c r="R4" s="527"/>
      <c r="S4" s="527"/>
      <c r="T4" s="527"/>
      <c r="U4" s="43" t="s">
        <v>1</v>
      </c>
      <c r="W4" s="41"/>
      <c r="X4" s="41"/>
      <c r="Y4" s="41"/>
      <c r="Z4" s="41"/>
      <c r="AA4" s="41"/>
      <c r="AB4" s="518" t="s">
        <v>773</v>
      </c>
      <c r="AC4" s="519"/>
      <c r="AD4" s="519"/>
      <c r="AE4" s="519"/>
      <c r="AF4" s="519"/>
      <c r="AG4" s="519"/>
      <c r="AH4" s="519"/>
      <c r="AI4" s="519"/>
      <c r="AJ4" s="520"/>
    </row>
    <row r="5" spans="1:36" s="6" customFormat="1" ht="18.75" customHeight="1">
      <c r="A5" s="44" t="s">
        <v>2</v>
      </c>
      <c r="B5" s="528" t="s">
        <v>770</v>
      </c>
      <c r="C5" s="528"/>
      <c r="D5" s="528"/>
      <c r="E5" s="528"/>
      <c r="F5" s="528"/>
      <c r="G5" s="528"/>
      <c r="H5" s="528"/>
      <c r="I5" s="528"/>
      <c r="J5" s="528"/>
      <c r="K5" s="528"/>
      <c r="L5" s="528"/>
      <c r="M5" s="528"/>
      <c r="N5" s="528"/>
      <c r="O5" s="528"/>
      <c r="P5" s="528"/>
      <c r="Q5" s="528"/>
      <c r="R5" s="528"/>
      <c r="S5" s="528"/>
      <c r="T5" s="528"/>
      <c r="U5" s="43" t="s">
        <v>3</v>
      </c>
      <c r="W5" s="41"/>
      <c r="X5" s="41"/>
      <c r="Y5" s="41"/>
      <c r="Z5" s="41"/>
      <c r="AA5" s="41"/>
      <c r="AB5" s="518" t="s">
        <v>774</v>
      </c>
      <c r="AC5" s="519"/>
      <c r="AD5" s="519"/>
      <c r="AE5" s="519"/>
      <c r="AF5" s="519"/>
      <c r="AG5" s="519"/>
      <c r="AH5" s="519"/>
      <c r="AI5" s="519"/>
      <c r="AJ5" s="520"/>
    </row>
    <row r="6" spans="1:36" s="6" customFormat="1" ht="18.75" customHeight="1">
      <c r="A6" s="523" t="s">
        <v>4</v>
      </c>
      <c r="B6" s="523"/>
      <c r="C6" s="523"/>
      <c r="D6" s="523"/>
      <c r="E6" s="523"/>
      <c r="F6" s="523"/>
      <c r="G6" s="524"/>
      <c r="H6" s="524"/>
      <c r="I6" s="524"/>
      <c r="J6" s="524"/>
      <c r="K6" s="525"/>
      <c r="L6" s="525"/>
      <c r="M6" s="525"/>
      <c r="N6" s="525"/>
      <c r="O6" s="525"/>
      <c r="P6" s="525"/>
      <c r="Q6" s="525"/>
      <c r="R6" s="525"/>
      <c r="S6" s="525"/>
      <c r="T6" s="525"/>
      <c r="U6" s="43" t="s">
        <v>5</v>
      </c>
      <c r="W6" s="41"/>
      <c r="X6" s="41"/>
      <c r="Y6" s="41"/>
      <c r="Z6" s="41"/>
      <c r="AA6" s="41"/>
      <c r="AB6" s="518"/>
      <c r="AC6" s="519"/>
      <c r="AD6" s="519"/>
      <c r="AE6" s="519"/>
      <c r="AF6" s="519"/>
      <c r="AG6" s="519"/>
      <c r="AH6" s="519"/>
      <c r="AI6" s="519"/>
      <c r="AJ6" s="520"/>
    </row>
    <row r="7" spans="1:36" s="6" customFormat="1" ht="30" customHeight="1">
      <c r="A7" s="522" t="s">
        <v>116</v>
      </c>
      <c r="B7" s="522"/>
      <c r="C7" s="522"/>
      <c r="D7" s="522"/>
      <c r="E7" s="522"/>
      <c r="F7" s="522"/>
      <c r="G7" s="522"/>
      <c r="H7" s="522"/>
      <c r="I7" s="522"/>
      <c r="J7" s="522"/>
      <c r="K7" s="526" t="s">
        <v>766</v>
      </c>
      <c r="L7" s="526"/>
      <c r="M7" s="526"/>
      <c r="N7" s="526"/>
      <c r="O7" s="526"/>
      <c r="P7" s="526"/>
      <c r="Q7" s="526"/>
      <c r="R7" s="526"/>
      <c r="S7" s="526"/>
      <c r="T7" s="526"/>
      <c r="U7" s="43" t="s">
        <v>117</v>
      </c>
      <c r="W7" s="41"/>
      <c r="X7" s="41"/>
      <c r="Y7" s="41"/>
      <c r="Z7" s="41"/>
      <c r="AA7" s="41"/>
      <c r="AB7" s="518" t="s">
        <v>258</v>
      </c>
      <c r="AC7" s="519"/>
      <c r="AD7" s="519"/>
      <c r="AE7" s="519"/>
      <c r="AF7" s="519"/>
      <c r="AG7" s="519"/>
      <c r="AH7" s="519"/>
      <c r="AI7" s="519"/>
      <c r="AJ7" s="520"/>
    </row>
    <row r="8" spans="1:36" s="6" customFormat="1" ht="30.75" customHeight="1">
      <c r="A8" s="522" t="s">
        <v>6</v>
      </c>
      <c r="B8" s="522"/>
      <c r="C8" s="522"/>
      <c r="D8" s="522"/>
      <c r="E8" s="522"/>
      <c r="F8" s="522"/>
      <c r="G8" s="527" t="s">
        <v>771</v>
      </c>
      <c r="H8" s="527"/>
      <c r="I8" s="527"/>
      <c r="J8" s="527"/>
      <c r="K8" s="527"/>
      <c r="L8" s="527"/>
      <c r="M8" s="527"/>
      <c r="N8" s="527"/>
      <c r="O8" s="527"/>
      <c r="P8" s="527"/>
      <c r="Q8" s="527"/>
      <c r="R8" s="527"/>
      <c r="S8" s="527"/>
      <c r="T8" s="527"/>
      <c r="U8" s="43" t="s">
        <v>7</v>
      </c>
      <c r="W8" s="41"/>
      <c r="X8" s="41"/>
      <c r="Y8" s="41"/>
      <c r="Z8" s="41"/>
      <c r="AA8" s="41"/>
      <c r="AB8" s="518" t="s">
        <v>775</v>
      </c>
      <c r="AC8" s="519"/>
      <c r="AD8" s="519"/>
      <c r="AE8" s="519"/>
      <c r="AF8" s="519"/>
      <c r="AG8" s="519"/>
      <c r="AH8" s="519"/>
      <c r="AI8" s="519"/>
      <c r="AJ8" s="520"/>
    </row>
    <row r="9" spans="1:36" s="6" customFormat="1" ht="16.5" customHeight="1">
      <c r="A9" s="521" t="s">
        <v>125</v>
      </c>
      <c r="B9" s="521"/>
      <c r="C9" s="521"/>
      <c r="D9" s="521"/>
      <c r="E9" s="521"/>
      <c r="F9" s="521"/>
      <c r="G9" s="521"/>
      <c r="H9" s="521"/>
      <c r="I9" s="521"/>
      <c r="J9" s="521"/>
      <c r="K9" s="521"/>
      <c r="L9" s="521"/>
      <c r="M9" s="521"/>
      <c r="N9" s="521"/>
      <c r="O9" s="521"/>
      <c r="P9" s="45"/>
      <c r="Q9" s="45"/>
      <c r="R9" s="45"/>
      <c r="S9" s="45"/>
      <c r="T9" s="45"/>
      <c r="U9" s="46"/>
      <c r="V9" s="47"/>
      <c r="W9" s="48"/>
      <c r="X9" s="48"/>
      <c r="Y9" s="48"/>
      <c r="Z9" s="48"/>
      <c r="AA9" s="48"/>
      <c r="AB9" s="518"/>
      <c r="AC9" s="519"/>
      <c r="AD9" s="519"/>
      <c r="AE9" s="519"/>
      <c r="AF9" s="519"/>
      <c r="AG9" s="519"/>
      <c r="AH9" s="519"/>
      <c r="AI9" s="519"/>
      <c r="AJ9" s="520"/>
    </row>
    <row r="10" spans="1:36" s="6" customFormat="1" ht="15.75" customHeight="1">
      <c r="A10" s="521" t="s">
        <v>126</v>
      </c>
      <c r="B10" s="521"/>
      <c r="C10" s="521"/>
      <c r="D10" s="521"/>
      <c r="E10" s="521"/>
      <c r="F10" s="521"/>
      <c r="G10" s="521"/>
      <c r="H10" s="521"/>
      <c r="I10" s="521"/>
      <c r="J10" s="521"/>
      <c r="K10" s="521"/>
      <c r="L10" s="521"/>
      <c r="M10" s="521"/>
      <c r="N10" s="521"/>
      <c r="O10" s="521"/>
      <c r="P10" s="45"/>
      <c r="Q10" s="45"/>
      <c r="R10" s="45"/>
      <c r="S10" s="45"/>
      <c r="T10" s="45"/>
      <c r="U10" s="46"/>
      <c r="V10" s="47"/>
      <c r="W10" s="48"/>
      <c r="X10" s="48"/>
      <c r="Y10" s="48"/>
      <c r="Z10" s="48"/>
      <c r="AA10" s="48"/>
      <c r="AB10" s="518" t="s">
        <v>129</v>
      </c>
      <c r="AC10" s="519"/>
      <c r="AD10" s="519"/>
      <c r="AE10" s="519"/>
      <c r="AF10" s="519"/>
      <c r="AG10" s="519"/>
      <c r="AH10" s="519"/>
      <c r="AI10" s="519"/>
      <c r="AJ10" s="520"/>
    </row>
    <row r="11" spans="1:36" s="6" customFormat="1" ht="16.5" customHeight="1">
      <c r="A11" s="521" t="s">
        <v>127</v>
      </c>
      <c r="B11" s="521"/>
      <c r="C11" s="521"/>
      <c r="D11" s="521"/>
      <c r="E11" s="521"/>
      <c r="F11" s="521"/>
      <c r="G11" s="521"/>
      <c r="H11" s="521"/>
      <c r="I11" s="521"/>
      <c r="J11" s="521"/>
      <c r="K11" s="521"/>
      <c r="L11" s="521"/>
      <c r="M11" s="521"/>
      <c r="N11" s="521"/>
      <c r="O11" s="521"/>
      <c r="P11" s="45"/>
      <c r="Q11" s="45"/>
      <c r="R11" s="45"/>
      <c r="S11" s="45"/>
      <c r="T11" s="45"/>
      <c r="U11" s="46"/>
      <c r="V11" s="47"/>
      <c r="W11" s="48"/>
      <c r="X11" s="48"/>
      <c r="Y11" s="48"/>
      <c r="Z11" s="48"/>
      <c r="AA11" s="48"/>
      <c r="AB11" s="518"/>
      <c r="AC11" s="519"/>
      <c r="AD11" s="519"/>
      <c r="AE11" s="519"/>
      <c r="AF11" s="519"/>
      <c r="AG11" s="519"/>
      <c r="AH11" s="519"/>
      <c r="AI11" s="519"/>
      <c r="AJ11" s="520"/>
    </row>
    <row r="12" spans="1:36" s="6" customFormat="1" ht="15" customHeight="1">
      <c r="A12" s="522" t="s">
        <v>8</v>
      </c>
      <c r="B12" s="522"/>
      <c r="C12" s="522"/>
      <c r="D12" s="522"/>
      <c r="E12" s="522"/>
      <c r="F12" s="522"/>
      <c r="G12" s="522"/>
      <c r="H12" s="522"/>
      <c r="I12" s="522"/>
      <c r="J12" s="522"/>
      <c r="K12" s="522"/>
      <c r="L12" s="522"/>
      <c r="M12" s="522"/>
      <c r="N12" s="522"/>
      <c r="O12" s="522"/>
      <c r="P12" s="522"/>
      <c r="Q12" s="522"/>
      <c r="R12" s="522"/>
      <c r="S12" s="522"/>
      <c r="T12" s="522"/>
      <c r="U12" s="43"/>
      <c r="W12" s="41"/>
      <c r="X12" s="41"/>
      <c r="Y12" s="41"/>
      <c r="Z12" s="41"/>
      <c r="AA12" s="41"/>
      <c r="AB12" s="518"/>
      <c r="AC12" s="519"/>
      <c r="AD12" s="519"/>
      <c r="AE12" s="519"/>
      <c r="AF12" s="519"/>
      <c r="AG12" s="519"/>
      <c r="AH12" s="519"/>
      <c r="AI12" s="519"/>
      <c r="AJ12" s="520"/>
    </row>
    <row r="13" spans="1:36" ht="11.25" customHeight="1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</row>
    <row r="14" spans="1:36" ht="38.25" customHeight="1">
      <c r="A14" s="516" t="s">
        <v>259</v>
      </c>
      <c r="B14" s="516"/>
      <c r="C14" s="516"/>
      <c r="D14" s="516"/>
      <c r="E14" s="516"/>
      <c r="F14" s="516"/>
      <c r="G14" s="516"/>
      <c r="H14" s="516"/>
      <c r="I14" s="516"/>
      <c r="J14" s="516"/>
      <c r="K14" s="516"/>
      <c r="L14" s="516"/>
      <c r="M14" s="516"/>
      <c r="N14" s="516"/>
      <c r="O14" s="516"/>
      <c r="P14" s="516"/>
      <c r="Q14" s="516"/>
      <c r="R14" s="516"/>
      <c r="S14" s="516"/>
      <c r="T14" s="516"/>
      <c r="U14" s="516"/>
      <c r="V14" s="516"/>
      <c r="W14" s="516"/>
      <c r="X14" s="516"/>
      <c r="Y14" s="516"/>
      <c r="Z14" s="516"/>
      <c r="AA14" s="516"/>
      <c r="AB14" s="516"/>
      <c r="AC14" s="516"/>
      <c r="AD14" s="516"/>
      <c r="AE14" s="516"/>
      <c r="AF14" s="516"/>
      <c r="AG14" s="516"/>
      <c r="AH14" s="516"/>
      <c r="AI14" s="516"/>
      <c r="AJ14" s="516"/>
    </row>
    <row r="15" spans="1:36" ht="18.75">
      <c r="A15" s="50"/>
      <c r="B15" s="50"/>
      <c r="C15" s="50"/>
      <c r="D15" s="50"/>
      <c r="E15" s="50"/>
      <c r="G15" s="8" t="s">
        <v>135</v>
      </c>
      <c r="I15" s="517" t="s">
        <v>767</v>
      </c>
      <c r="J15" s="517"/>
      <c r="K15" s="517"/>
      <c r="L15" s="517"/>
      <c r="M15" s="517"/>
      <c r="N15" s="517"/>
      <c r="O15" s="517"/>
      <c r="P15" s="517"/>
      <c r="Q15" s="517"/>
      <c r="R15" s="9" t="s">
        <v>102</v>
      </c>
      <c r="S15" s="517" t="s">
        <v>130</v>
      </c>
      <c r="T15" s="517"/>
      <c r="U15" s="10" t="s">
        <v>103</v>
      </c>
      <c r="W15" s="49"/>
      <c r="Y15" s="49"/>
      <c r="Z15" s="49"/>
      <c r="AA15" s="49"/>
      <c r="AB15" s="49"/>
      <c r="AC15" s="49"/>
      <c r="AD15" s="49"/>
      <c r="AF15" s="49"/>
      <c r="AG15" s="49"/>
      <c r="AH15" s="49"/>
      <c r="AI15" s="49"/>
      <c r="AJ15" s="49"/>
    </row>
    <row r="16" spans="1:36" ht="8.25" customHeight="1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</row>
    <row r="17" spans="1:36" s="52" customFormat="1" ht="12.75" customHeight="1">
      <c r="A17" s="51"/>
      <c r="B17" s="51"/>
      <c r="C17" s="51"/>
      <c r="D17" s="51"/>
      <c r="E17" s="51"/>
      <c r="F17" s="51"/>
      <c r="G17" s="51"/>
      <c r="I17" s="53"/>
      <c r="J17" s="53"/>
      <c r="K17" s="53"/>
      <c r="L17" s="53"/>
      <c r="N17" s="53" t="s">
        <v>260</v>
      </c>
      <c r="O17" s="53"/>
      <c r="P17" s="54"/>
      <c r="Q17" s="55"/>
      <c r="R17" s="55"/>
      <c r="S17" s="56"/>
      <c r="T17" s="51"/>
      <c r="U17" s="51"/>
      <c r="V17" s="51"/>
      <c r="W17" s="51"/>
      <c r="X17" s="53" t="s">
        <v>11</v>
      </c>
      <c r="Y17" s="51"/>
      <c r="AA17" s="51"/>
      <c r="AB17" s="518" t="s">
        <v>261</v>
      </c>
      <c r="AC17" s="519"/>
      <c r="AD17" s="519"/>
      <c r="AE17" s="519"/>
      <c r="AF17" s="519"/>
      <c r="AG17" s="519"/>
      <c r="AH17" s="519"/>
      <c r="AI17" s="519"/>
      <c r="AJ17" s="520"/>
    </row>
    <row r="18" spans="1:36" ht="8.25" customHeight="1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</row>
    <row r="19" spans="1:36" s="54" customFormat="1" ht="60.75" customHeight="1">
      <c r="A19" s="511" t="s">
        <v>262</v>
      </c>
      <c r="B19" s="511"/>
      <c r="C19" s="511" t="s">
        <v>263</v>
      </c>
      <c r="D19" s="511"/>
      <c r="E19" s="511" t="s">
        <v>264</v>
      </c>
      <c r="F19" s="511"/>
      <c r="G19" s="511"/>
      <c r="H19" s="511" t="s">
        <v>265</v>
      </c>
      <c r="I19" s="511"/>
      <c r="J19" s="511"/>
      <c r="K19" s="511" t="s">
        <v>266</v>
      </c>
      <c r="L19" s="511"/>
      <c r="M19" s="511"/>
      <c r="N19" s="511" t="s">
        <v>267</v>
      </c>
      <c r="O19" s="511"/>
      <c r="P19" s="511"/>
      <c r="Q19" s="511" t="s">
        <v>268</v>
      </c>
      <c r="R19" s="511"/>
      <c r="S19" s="511"/>
      <c r="T19" s="511" t="s">
        <v>269</v>
      </c>
      <c r="U19" s="511"/>
      <c r="V19" s="511"/>
      <c r="W19" s="511" t="s">
        <v>270</v>
      </c>
      <c r="X19" s="511"/>
      <c r="Y19" s="511"/>
      <c r="Z19" s="512" t="s">
        <v>271</v>
      </c>
      <c r="AA19" s="513"/>
      <c r="AB19" s="513"/>
      <c r="AC19" s="514"/>
      <c r="AD19" s="511" t="s">
        <v>272</v>
      </c>
      <c r="AE19" s="511"/>
      <c r="AF19" s="511"/>
      <c r="AG19" s="515" t="s">
        <v>273</v>
      </c>
      <c r="AH19" s="515"/>
      <c r="AI19" s="515"/>
      <c r="AJ19" s="515"/>
    </row>
    <row r="20" spans="1:36" s="54" customFormat="1" ht="12.75" customHeight="1">
      <c r="A20" s="499" t="s">
        <v>274</v>
      </c>
      <c r="B20" s="499"/>
      <c r="C20" s="499" t="s">
        <v>275</v>
      </c>
      <c r="D20" s="499"/>
      <c r="E20" s="510" t="s">
        <v>276</v>
      </c>
      <c r="F20" s="510"/>
      <c r="G20" s="510"/>
      <c r="H20" s="506" t="s">
        <v>277</v>
      </c>
      <c r="I20" s="506"/>
      <c r="J20" s="506"/>
      <c r="K20" s="506" t="s">
        <v>278</v>
      </c>
      <c r="L20" s="506"/>
      <c r="M20" s="506"/>
      <c r="N20" s="506" t="s">
        <v>279</v>
      </c>
      <c r="O20" s="506"/>
      <c r="P20" s="506"/>
      <c r="Q20" s="506" t="s">
        <v>280</v>
      </c>
      <c r="R20" s="506"/>
      <c r="S20" s="506"/>
      <c r="T20" s="506" t="s">
        <v>281</v>
      </c>
      <c r="U20" s="506"/>
      <c r="V20" s="506"/>
      <c r="W20" s="506" t="s">
        <v>282</v>
      </c>
      <c r="X20" s="506"/>
      <c r="Y20" s="506"/>
      <c r="Z20" s="507" t="s">
        <v>283</v>
      </c>
      <c r="AA20" s="508"/>
      <c r="AB20" s="508"/>
      <c r="AC20" s="509"/>
      <c r="AD20" s="506" t="s">
        <v>284</v>
      </c>
      <c r="AE20" s="506"/>
      <c r="AF20" s="506"/>
      <c r="AG20" s="506" t="s">
        <v>285</v>
      </c>
      <c r="AH20" s="506"/>
      <c r="AI20" s="506"/>
      <c r="AJ20" s="506"/>
    </row>
    <row r="21" spans="1:36" s="54" customFormat="1" ht="15">
      <c r="A21" s="498" t="s">
        <v>286</v>
      </c>
      <c r="B21" s="498"/>
      <c r="C21" s="499" t="s">
        <v>287</v>
      </c>
      <c r="D21" s="499"/>
      <c r="E21" s="57"/>
      <c r="F21" s="241">
        <v>7000</v>
      </c>
      <c r="G21" s="242"/>
      <c r="H21" s="243"/>
      <c r="I21" s="241">
        <v>0</v>
      </c>
      <c r="J21" s="242"/>
      <c r="K21" s="244"/>
      <c r="L21" s="241"/>
      <c r="M21" s="242"/>
      <c r="N21" s="244"/>
      <c r="O21" s="241"/>
      <c r="P21" s="242"/>
      <c r="Q21" s="244"/>
      <c r="R21" s="241">
        <v>256</v>
      </c>
      <c r="S21" s="242"/>
      <c r="T21" s="244"/>
      <c r="U21" s="241">
        <v>-244</v>
      </c>
      <c r="V21" s="242"/>
      <c r="W21" s="244"/>
      <c r="X21" s="241"/>
      <c r="Y21" s="242"/>
      <c r="Z21" s="244"/>
      <c r="AA21" s="503"/>
      <c r="AB21" s="503"/>
      <c r="AC21" s="242"/>
      <c r="AD21" s="244"/>
      <c r="AE21" s="241"/>
      <c r="AF21" s="242"/>
      <c r="AG21" s="245"/>
      <c r="AH21" s="500">
        <f>SUM(F21,I21,L21,O21,R21,U21,X21,AA21,AE21)</f>
        <v>7012</v>
      </c>
      <c r="AI21" s="500"/>
      <c r="AJ21" s="59"/>
    </row>
    <row r="22" spans="1:36" s="54" customFormat="1" ht="12.75" customHeight="1">
      <c r="A22" s="498" t="s">
        <v>288</v>
      </c>
      <c r="B22" s="498"/>
      <c r="C22" s="499"/>
      <c r="D22" s="499"/>
      <c r="E22" s="60"/>
      <c r="F22" s="246"/>
      <c r="G22" s="242"/>
      <c r="H22" s="244"/>
      <c r="I22" s="241"/>
      <c r="J22" s="242"/>
      <c r="K22" s="244"/>
      <c r="L22" s="241"/>
      <c r="M22" s="242"/>
      <c r="N22" s="244"/>
      <c r="O22" s="241"/>
      <c r="P22" s="242"/>
      <c r="Q22" s="244"/>
      <c r="R22" s="241"/>
      <c r="S22" s="242"/>
      <c r="T22" s="244"/>
      <c r="U22" s="241"/>
      <c r="V22" s="242"/>
      <c r="W22" s="244"/>
      <c r="X22" s="241"/>
      <c r="Y22" s="242"/>
      <c r="Z22" s="244"/>
      <c r="AA22" s="503"/>
      <c r="AB22" s="503"/>
      <c r="AC22" s="242"/>
      <c r="AD22" s="244"/>
      <c r="AE22" s="241"/>
      <c r="AF22" s="242"/>
      <c r="AG22" s="247"/>
      <c r="AH22" s="505"/>
      <c r="AI22" s="505"/>
      <c r="AJ22" s="62"/>
    </row>
    <row r="23" spans="1:36" s="54" customFormat="1" ht="15">
      <c r="A23" s="504" t="s">
        <v>289</v>
      </c>
      <c r="B23" s="504"/>
      <c r="C23" s="499" t="s">
        <v>290</v>
      </c>
      <c r="D23" s="499"/>
      <c r="E23" s="57"/>
      <c r="F23" s="241"/>
      <c r="G23" s="242"/>
      <c r="H23" s="244"/>
      <c r="I23" s="241"/>
      <c r="J23" s="242"/>
      <c r="K23" s="244"/>
      <c r="L23" s="241"/>
      <c r="M23" s="242"/>
      <c r="N23" s="244"/>
      <c r="O23" s="241"/>
      <c r="P23" s="242"/>
      <c r="Q23" s="244"/>
      <c r="R23" s="241"/>
      <c r="S23" s="242"/>
      <c r="T23" s="244"/>
      <c r="U23" s="241"/>
      <c r="V23" s="242"/>
      <c r="W23" s="244"/>
      <c r="X23" s="241"/>
      <c r="Y23" s="242"/>
      <c r="Z23" s="244"/>
      <c r="AA23" s="503"/>
      <c r="AB23" s="503"/>
      <c r="AC23" s="242"/>
      <c r="AD23" s="244"/>
      <c r="AE23" s="241"/>
      <c r="AF23" s="242"/>
      <c r="AG23" s="245"/>
      <c r="AH23" s="500">
        <f>SUM(F23,I23,L23,O23,R23,U23,X23,AA23,AE23)</f>
        <v>0</v>
      </c>
      <c r="AI23" s="500"/>
      <c r="AJ23" s="59"/>
    </row>
    <row r="24" spans="1:36" s="54" customFormat="1" ht="15">
      <c r="A24" s="504" t="s">
        <v>291</v>
      </c>
      <c r="B24" s="504"/>
      <c r="C24" s="499" t="s">
        <v>292</v>
      </c>
      <c r="D24" s="499"/>
      <c r="E24" s="57"/>
      <c r="F24" s="246"/>
      <c r="G24" s="242"/>
      <c r="H24" s="244"/>
      <c r="I24" s="246"/>
      <c r="J24" s="242"/>
      <c r="K24" s="244"/>
      <c r="L24" s="246"/>
      <c r="M24" s="242"/>
      <c r="N24" s="244"/>
      <c r="O24" s="246"/>
      <c r="P24" s="242"/>
      <c r="Q24" s="244"/>
      <c r="R24" s="246"/>
      <c r="S24" s="242"/>
      <c r="T24" s="244"/>
      <c r="U24" s="246"/>
      <c r="V24" s="242"/>
      <c r="W24" s="244"/>
      <c r="X24" s="246"/>
      <c r="Y24" s="242"/>
      <c r="Z24" s="244"/>
      <c r="AA24" s="503"/>
      <c r="AB24" s="503"/>
      <c r="AC24" s="242"/>
      <c r="AD24" s="244"/>
      <c r="AE24" s="246"/>
      <c r="AF24" s="242"/>
      <c r="AG24" s="245"/>
      <c r="AH24" s="500">
        <f>SUM(F24,I24,L24,O24,R24,U24,X24,AA24,AE24)</f>
        <v>0</v>
      </c>
      <c r="AI24" s="500"/>
      <c r="AJ24" s="59"/>
    </row>
    <row r="25" spans="1:36" s="54" customFormat="1" ht="12.75" customHeight="1">
      <c r="A25" s="504" t="s">
        <v>293</v>
      </c>
      <c r="B25" s="504"/>
      <c r="C25" s="499" t="s">
        <v>294</v>
      </c>
      <c r="D25" s="499"/>
      <c r="E25" s="57"/>
      <c r="F25" s="246"/>
      <c r="G25" s="242"/>
      <c r="H25" s="244"/>
      <c r="I25" s="246"/>
      <c r="J25" s="242"/>
      <c r="K25" s="244"/>
      <c r="L25" s="246"/>
      <c r="M25" s="242"/>
      <c r="N25" s="244"/>
      <c r="O25" s="246"/>
      <c r="P25" s="242"/>
      <c r="Q25" s="244"/>
      <c r="R25" s="246"/>
      <c r="S25" s="242"/>
      <c r="T25" s="244"/>
      <c r="U25" s="246"/>
      <c r="V25" s="242"/>
      <c r="W25" s="244"/>
      <c r="X25" s="246"/>
      <c r="Y25" s="242"/>
      <c r="Z25" s="244"/>
      <c r="AA25" s="503"/>
      <c r="AB25" s="503"/>
      <c r="AC25" s="242"/>
      <c r="AD25" s="244"/>
      <c r="AE25" s="246"/>
      <c r="AF25" s="242"/>
      <c r="AG25" s="245"/>
      <c r="AH25" s="500">
        <f>SUM(F25,I25,L25,O25,R25,U25,X25,AA25,AE25)</f>
        <v>0</v>
      </c>
      <c r="AI25" s="500"/>
      <c r="AJ25" s="59"/>
    </row>
    <row r="26" spans="1:36" s="54" customFormat="1" ht="29.25" customHeight="1">
      <c r="A26" s="498" t="s">
        <v>295</v>
      </c>
      <c r="B26" s="498"/>
      <c r="C26" s="499" t="s">
        <v>296</v>
      </c>
      <c r="D26" s="499"/>
      <c r="E26" s="58"/>
      <c r="F26" s="249">
        <f>SUM(F21,F23:F25)</f>
        <v>7000</v>
      </c>
      <c r="G26" s="250"/>
      <c r="H26" s="245"/>
      <c r="I26" s="249">
        <f>SUM(I21,I23:I25)</f>
        <v>0</v>
      </c>
      <c r="J26" s="250"/>
      <c r="K26" s="245"/>
      <c r="L26" s="249">
        <f>SUM(L21,L23:L25)</f>
        <v>0</v>
      </c>
      <c r="M26" s="250"/>
      <c r="N26" s="245"/>
      <c r="O26" s="249">
        <f>SUM(O21,O23:O25)</f>
        <v>0</v>
      </c>
      <c r="P26" s="250"/>
      <c r="Q26" s="245"/>
      <c r="R26" s="249">
        <f>SUM(R21,R23:R25)</f>
        <v>256</v>
      </c>
      <c r="S26" s="250"/>
      <c r="T26" s="245"/>
      <c r="U26" s="249">
        <f>SUM(U21,U23:U25)</f>
        <v>-244</v>
      </c>
      <c r="V26" s="250"/>
      <c r="W26" s="245"/>
      <c r="X26" s="249">
        <f>SUM(X21,X23:X25)</f>
        <v>0</v>
      </c>
      <c r="Y26" s="250"/>
      <c r="Z26" s="245"/>
      <c r="AA26" s="500">
        <f>SUM(AA21,AA23:AB25)</f>
        <v>0</v>
      </c>
      <c r="AB26" s="500"/>
      <c r="AC26" s="250"/>
      <c r="AD26" s="245"/>
      <c r="AE26" s="249">
        <f>SUM(AE21,AE23:AE25)</f>
        <v>0</v>
      </c>
      <c r="AF26" s="250"/>
      <c r="AG26" s="245"/>
      <c r="AH26" s="500">
        <f>SUM(F26,I26,L26,O26,R26,U26,X26,AA26,AE26)</f>
        <v>7012</v>
      </c>
      <c r="AI26" s="500"/>
      <c r="AJ26" s="59"/>
    </row>
    <row r="27" spans="1:36" s="54" customFormat="1" ht="15">
      <c r="A27" s="498" t="s">
        <v>297</v>
      </c>
      <c r="B27" s="498"/>
      <c r="C27" s="499"/>
      <c r="D27" s="499"/>
      <c r="E27" s="57"/>
      <c r="F27" s="246"/>
      <c r="G27" s="242"/>
      <c r="H27" s="244"/>
      <c r="I27" s="246"/>
      <c r="J27" s="242"/>
      <c r="K27" s="244"/>
      <c r="L27" s="246"/>
      <c r="M27" s="242"/>
      <c r="N27" s="244"/>
      <c r="O27" s="246"/>
      <c r="P27" s="242"/>
      <c r="Q27" s="244"/>
      <c r="R27" s="246"/>
      <c r="S27" s="242"/>
      <c r="T27" s="244"/>
      <c r="U27" s="246"/>
      <c r="V27" s="242"/>
      <c r="W27" s="244"/>
      <c r="X27" s="246"/>
      <c r="Y27" s="242"/>
      <c r="Z27" s="244"/>
      <c r="AA27" s="503"/>
      <c r="AB27" s="503"/>
      <c r="AC27" s="242"/>
      <c r="AD27" s="244"/>
      <c r="AE27" s="246"/>
      <c r="AF27" s="242"/>
      <c r="AG27" s="247"/>
      <c r="AH27" s="505"/>
      <c r="AI27" s="505"/>
      <c r="AJ27" s="62"/>
    </row>
    <row r="28" spans="1:36" s="54" customFormat="1" ht="15">
      <c r="A28" s="504" t="s">
        <v>298</v>
      </c>
      <c r="B28" s="504"/>
      <c r="C28" s="499" t="s">
        <v>299</v>
      </c>
      <c r="D28" s="499"/>
      <c r="E28" s="57"/>
      <c r="F28" s="246"/>
      <c r="G28" s="242"/>
      <c r="H28" s="244"/>
      <c r="I28" s="246"/>
      <c r="J28" s="242"/>
      <c r="K28" s="244"/>
      <c r="L28" s="246"/>
      <c r="M28" s="242"/>
      <c r="N28" s="244"/>
      <c r="O28" s="246"/>
      <c r="P28" s="242"/>
      <c r="Q28" s="244"/>
      <c r="R28" s="246"/>
      <c r="S28" s="242"/>
      <c r="T28" s="244"/>
      <c r="U28" s="246"/>
      <c r="V28" s="242"/>
      <c r="W28" s="244"/>
      <c r="X28" s="246"/>
      <c r="Y28" s="242"/>
      <c r="Z28" s="244"/>
      <c r="AA28" s="503"/>
      <c r="AB28" s="503"/>
      <c r="AC28" s="242"/>
      <c r="AD28" s="244"/>
      <c r="AE28" s="246"/>
      <c r="AF28" s="242"/>
      <c r="AG28" s="245"/>
      <c r="AH28" s="500">
        <f>SUM(F28,I28,L28,O28,R28,U28,X28,AA28,AE28)</f>
        <v>0</v>
      </c>
      <c r="AI28" s="500"/>
      <c r="AJ28" s="59"/>
    </row>
    <row r="29" spans="1:36" s="54" customFormat="1" ht="15">
      <c r="A29" s="504" t="s">
        <v>300</v>
      </c>
      <c r="B29" s="504"/>
      <c r="C29" s="499" t="s">
        <v>301</v>
      </c>
      <c r="D29" s="499"/>
      <c r="E29" s="57"/>
      <c r="F29" s="246"/>
      <c r="G29" s="242"/>
      <c r="H29" s="244"/>
      <c r="I29" s="246"/>
      <c r="J29" s="242"/>
      <c r="K29" s="244"/>
      <c r="L29" s="246"/>
      <c r="M29" s="242"/>
      <c r="N29" s="244"/>
      <c r="O29" s="246"/>
      <c r="P29" s="242"/>
      <c r="Q29" s="244"/>
      <c r="R29" s="246"/>
      <c r="S29" s="242"/>
      <c r="T29" s="244"/>
      <c r="U29" s="246"/>
      <c r="V29" s="242"/>
      <c r="W29" s="244"/>
      <c r="X29" s="246"/>
      <c r="Y29" s="242"/>
      <c r="Z29" s="244"/>
      <c r="AA29" s="503"/>
      <c r="AB29" s="503"/>
      <c r="AC29" s="242"/>
      <c r="AD29" s="244"/>
      <c r="AE29" s="246"/>
      <c r="AF29" s="242"/>
      <c r="AG29" s="245"/>
      <c r="AH29" s="500">
        <f aca="true" t="shared" si="0" ref="AH29:AH35">SUM(F29,I29,L29,O29,R29,U29,X29,AA29,AE29)</f>
        <v>0</v>
      </c>
      <c r="AI29" s="500"/>
      <c r="AJ29" s="59"/>
    </row>
    <row r="30" spans="1:36" s="54" customFormat="1" ht="15" customHeight="1">
      <c r="A30" s="504" t="s">
        <v>302</v>
      </c>
      <c r="B30" s="504"/>
      <c r="C30" s="499" t="s">
        <v>303</v>
      </c>
      <c r="D30" s="499"/>
      <c r="E30" s="57"/>
      <c r="F30" s="246"/>
      <c r="G30" s="242"/>
      <c r="H30" s="244"/>
      <c r="I30" s="246"/>
      <c r="J30" s="242"/>
      <c r="K30" s="244"/>
      <c r="L30" s="246"/>
      <c r="M30" s="242"/>
      <c r="N30" s="244"/>
      <c r="O30" s="246"/>
      <c r="P30" s="242"/>
      <c r="Q30" s="244"/>
      <c r="R30" s="246"/>
      <c r="S30" s="242"/>
      <c r="T30" s="244"/>
      <c r="U30" s="246"/>
      <c r="V30" s="242"/>
      <c r="W30" s="244"/>
      <c r="X30" s="246"/>
      <c r="Y30" s="242"/>
      <c r="Z30" s="244"/>
      <c r="AA30" s="503"/>
      <c r="AB30" s="503"/>
      <c r="AC30" s="242"/>
      <c r="AD30" s="244"/>
      <c r="AE30" s="246"/>
      <c r="AF30" s="242"/>
      <c r="AG30" s="245"/>
      <c r="AH30" s="500">
        <f t="shared" si="0"/>
        <v>0</v>
      </c>
      <c r="AI30" s="500"/>
      <c r="AJ30" s="59"/>
    </row>
    <row r="31" spans="1:36" s="54" customFormat="1" ht="15" customHeight="1">
      <c r="A31" s="504" t="s">
        <v>304</v>
      </c>
      <c r="B31" s="504"/>
      <c r="C31" s="499" t="s">
        <v>305</v>
      </c>
      <c r="D31" s="499"/>
      <c r="E31" s="57"/>
      <c r="F31" s="241"/>
      <c r="G31" s="242"/>
      <c r="H31" s="244"/>
      <c r="I31" s="241"/>
      <c r="J31" s="242"/>
      <c r="K31" s="244"/>
      <c r="L31" s="241"/>
      <c r="M31" s="242"/>
      <c r="N31" s="244"/>
      <c r="O31" s="241"/>
      <c r="P31" s="242"/>
      <c r="Q31" s="244"/>
      <c r="R31" s="241"/>
      <c r="S31" s="242"/>
      <c r="T31" s="244"/>
      <c r="U31" s="241"/>
      <c r="V31" s="242"/>
      <c r="W31" s="244"/>
      <c r="X31" s="241"/>
      <c r="Y31" s="242"/>
      <c r="Z31" s="244"/>
      <c r="AA31" s="503"/>
      <c r="AB31" s="503"/>
      <c r="AC31" s="242"/>
      <c r="AD31" s="244"/>
      <c r="AE31" s="241"/>
      <c r="AF31" s="242"/>
      <c r="AG31" s="245"/>
      <c r="AH31" s="500">
        <f t="shared" si="0"/>
        <v>0</v>
      </c>
      <c r="AI31" s="500"/>
      <c r="AJ31" s="59"/>
    </row>
    <row r="32" spans="1:36" s="54" customFormat="1" ht="15" customHeight="1">
      <c r="A32" s="504" t="s">
        <v>306</v>
      </c>
      <c r="B32" s="504"/>
      <c r="C32" s="499" t="s">
        <v>307</v>
      </c>
      <c r="D32" s="499"/>
      <c r="E32" s="57"/>
      <c r="F32" s="241"/>
      <c r="G32" s="242"/>
      <c r="H32" s="244"/>
      <c r="I32" s="241"/>
      <c r="J32" s="242"/>
      <c r="K32" s="244"/>
      <c r="L32" s="241"/>
      <c r="M32" s="242"/>
      <c r="N32" s="244"/>
      <c r="O32" s="241"/>
      <c r="P32" s="242"/>
      <c r="Q32" s="244"/>
      <c r="R32" s="241"/>
      <c r="S32" s="242"/>
      <c r="T32" s="244"/>
      <c r="U32" s="241"/>
      <c r="V32" s="242"/>
      <c r="W32" s="244"/>
      <c r="X32" s="241"/>
      <c r="Y32" s="242"/>
      <c r="Z32" s="244"/>
      <c r="AA32" s="503"/>
      <c r="AB32" s="503"/>
      <c r="AC32" s="242"/>
      <c r="AD32" s="244"/>
      <c r="AE32" s="241"/>
      <c r="AF32" s="242"/>
      <c r="AG32" s="245"/>
      <c r="AH32" s="500">
        <f t="shared" si="0"/>
        <v>0</v>
      </c>
      <c r="AI32" s="500"/>
      <c r="AJ32" s="59"/>
    </row>
    <row r="33" spans="1:36" s="54" customFormat="1" ht="15">
      <c r="A33" s="504" t="s">
        <v>308</v>
      </c>
      <c r="B33" s="504"/>
      <c r="C33" s="499" t="s">
        <v>309</v>
      </c>
      <c r="D33" s="499"/>
      <c r="E33" s="57"/>
      <c r="F33" s="241"/>
      <c r="G33" s="242"/>
      <c r="H33" s="244"/>
      <c r="I33" s="241"/>
      <c r="J33" s="242"/>
      <c r="K33" s="244"/>
      <c r="L33" s="241"/>
      <c r="M33" s="242"/>
      <c r="N33" s="244"/>
      <c r="O33" s="241"/>
      <c r="P33" s="242"/>
      <c r="Q33" s="244"/>
      <c r="R33" s="241"/>
      <c r="S33" s="242"/>
      <c r="T33" s="244"/>
      <c r="U33" s="241"/>
      <c r="V33" s="242"/>
      <c r="W33" s="244"/>
      <c r="X33" s="241"/>
      <c r="Y33" s="242"/>
      <c r="Z33" s="244"/>
      <c r="AA33" s="503"/>
      <c r="AB33" s="503"/>
      <c r="AC33" s="242"/>
      <c r="AD33" s="244"/>
      <c r="AE33" s="241"/>
      <c r="AF33" s="242"/>
      <c r="AG33" s="245"/>
      <c r="AH33" s="500">
        <f t="shared" si="0"/>
        <v>0</v>
      </c>
      <c r="AI33" s="500"/>
      <c r="AJ33" s="59"/>
    </row>
    <row r="34" spans="1:36" s="54" customFormat="1" ht="27.75" customHeight="1">
      <c r="A34" s="504" t="s">
        <v>310</v>
      </c>
      <c r="B34" s="504"/>
      <c r="C34" s="499" t="s">
        <v>311</v>
      </c>
      <c r="D34" s="499"/>
      <c r="E34" s="57"/>
      <c r="F34" s="246"/>
      <c r="G34" s="242"/>
      <c r="H34" s="244"/>
      <c r="I34" s="246"/>
      <c r="J34" s="242"/>
      <c r="K34" s="244"/>
      <c r="L34" s="246"/>
      <c r="M34" s="242"/>
      <c r="N34" s="244"/>
      <c r="O34" s="246"/>
      <c r="P34" s="242"/>
      <c r="Q34" s="244"/>
      <c r="R34" s="246"/>
      <c r="S34" s="242"/>
      <c r="T34" s="244"/>
      <c r="U34" s="246"/>
      <c r="V34" s="242"/>
      <c r="W34" s="244"/>
      <c r="X34" s="246"/>
      <c r="Y34" s="242"/>
      <c r="Z34" s="244"/>
      <c r="AA34" s="503"/>
      <c r="AB34" s="503"/>
      <c r="AC34" s="242"/>
      <c r="AD34" s="244"/>
      <c r="AE34" s="246"/>
      <c r="AF34" s="242"/>
      <c r="AG34" s="245"/>
      <c r="AH34" s="500">
        <f t="shared" si="0"/>
        <v>0</v>
      </c>
      <c r="AI34" s="500"/>
      <c r="AJ34" s="59"/>
    </row>
    <row r="35" spans="1:36" s="54" customFormat="1" ht="27.75" customHeight="1">
      <c r="A35" s="498" t="s">
        <v>312</v>
      </c>
      <c r="B35" s="498"/>
      <c r="C35" s="499" t="s">
        <v>313</v>
      </c>
      <c r="D35" s="499"/>
      <c r="E35" s="57"/>
      <c r="F35" s="246"/>
      <c r="G35" s="242"/>
      <c r="H35" s="244"/>
      <c r="I35" s="246"/>
      <c r="J35" s="242"/>
      <c r="K35" s="244"/>
      <c r="L35" s="246"/>
      <c r="M35" s="242"/>
      <c r="N35" s="244"/>
      <c r="O35" s="246"/>
      <c r="P35" s="242"/>
      <c r="Q35" s="244"/>
      <c r="R35" s="246"/>
      <c r="S35" s="242"/>
      <c r="T35" s="244"/>
      <c r="U35" s="246">
        <v>229</v>
      </c>
      <c r="V35" s="242"/>
      <c r="W35" s="244"/>
      <c r="X35" s="246"/>
      <c r="Y35" s="242"/>
      <c r="Z35" s="244"/>
      <c r="AA35" s="503"/>
      <c r="AB35" s="503"/>
      <c r="AC35" s="242"/>
      <c r="AD35" s="244"/>
      <c r="AE35" s="246"/>
      <c r="AF35" s="242"/>
      <c r="AG35" s="245"/>
      <c r="AH35" s="500">
        <f t="shared" si="0"/>
        <v>229</v>
      </c>
      <c r="AI35" s="500"/>
      <c r="AJ35" s="59"/>
    </row>
    <row r="36" spans="1:36" s="54" customFormat="1" ht="12.75" customHeight="1">
      <c r="A36" s="498" t="s">
        <v>314</v>
      </c>
      <c r="B36" s="498"/>
      <c r="C36" s="499"/>
      <c r="D36" s="499"/>
      <c r="E36" s="57"/>
      <c r="F36" s="241"/>
      <c r="G36" s="242"/>
      <c r="H36" s="244"/>
      <c r="I36" s="241"/>
      <c r="J36" s="242"/>
      <c r="K36" s="244"/>
      <c r="L36" s="241"/>
      <c r="M36" s="242"/>
      <c r="N36" s="244"/>
      <c r="O36" s="241"/>
      <c r="P36" s="242"/>
      <c r="Q36" s="244"/>
      <c r="R36" s="241"/>
      <c r="S36" s="242"/>
      <c r="T36" s="244"/>
      <c r="U36" s="241"/>
      <c r="V36" s="242"/>
      <c r="W36" s="244"/>
      <c r="X36" s="241"/>
      <c r="Y36" s="242"/>
      <c r="Z36" s="244"/>
      <c r="AA36" s="503"/>
      <c r="AB36" s="503"/>
      <c r="AC36" s="242"/>
      <c r="AD36" s="244"/>
      <c r="AE36" s="241"/>
      <c r="AF36" s="242"/>
      <c r="AG36" s="247"/>
      <c r="AH36" s="505"/>
      <c r="AI36" s="505"/>
      <c r="AJ36" s="62"/>
    </row>
    <row r="37" spans="1:36" s="54" customFormat="1" ht="15">
      <c r="A37" s="504" t="s">
        <v>315</v>
      </c>
      <c r="B37" s="504"/>
      <c r="C37" s="499" t="s">
        <v>316</v>
      </c>
      <c r="D37" s="499"/>
      <c r="E37" s="57"/>
      <c r="F37" s="241"/>
      <c r="G37" s="242"/>
      <c r="H37" s="244"/>
      <c r="I37" s="241"/>
      <c r="J37" s="242"/>
      <c r="K37" s="244"/>
      <c r="L37" s="241"/>
      <c r="M37" s="242"/>
      <c r="N37" s="244"/>
      <c r="O37" s="241"/>
      <c r="P37" s="242"/>
      <c r="Q37" s="244"/>
      <c r="R37" s="241"/>
      <c r="S37" s="242"/>
      <c r="T37" s="244"/>
      <c r="U37" s="241">
        <v>0</v>
      </c>
      <c r="V37" s="242"/>
      <c r="W37" s="244"/>
      <c r="X37" s="241"/>
      <c r="Y37" s="242"/>
      <c r="Z37" s="244"/>
      <c r="AA37" s="503"/>
      <c r="AB37" s="503"/>
      <c r="AC37" s="242"/>
      <c r="AD37" s="244"/>
      <c r="AE37" s="241"/>
      <c r="AF37" s="242"/>
      <c r="AG37" s="245"/>
      <c r="AH37" s="500">
        <f>SUM(F37,I37,L37,O37,R37,U37,X37,AA37,AE37)</f>
        <v>0</v>
      </c>
      <c r="AI37" s="500"/>
      <c r="AJ37" s="59"/>
    </row>
    <row r="38" spans="1:36" s="54" customFormat="1" ht="26.25" customHeight="1">
      <c r="A38" s="504" t="s">
        <v>317</v>
      </c>
      <c r="B38" s="504"/>
      <c r="C38" s="499" t="s">
        <v>318</v>
      </c>
      <c r="D38" s="499"/>
      <c r="E38" s="61"/>
      <c r="F38" s="248"/>
      <c r="G38" s="251"/>
      <c r="H38" s="247"/>
      <c r="I38" s="248"/>
      <c r="J38" s="251"/>
      <c r="K38" s="247"/>
      <c r="L38" s="248"/>
      <c r="M38" s="251"/>
      <c r="N38" s="247"/>
      <c r="O38" s="248"/>
      <c r="P38" s="251"/>
      <c r="Q38" s="247"/>
      <c r="R38" s="248"/>
      <c r="S38" s="251"/>
      <c r="T38" s="247"/>
      <c r="U38" s="248"/>
      <c r="V38" s="251"/>
      <c r="W38" s="244"/>
      <c r="X38" s="241"/>
      <c r="Y38" s="242"/>
      <c r="Z38" s="244"/>
      <c r="AA38" s="503"/>
      <c r="AB38" s="503"/>
      <c r="AC38" s="242"/>
      <c r="AD38" s="244"/>
      <c r="AE38" s="241"/>
      <c r="AF38" s="242"/>
      <c r="AG38" s="245"/>
      <c r="AH38" s="500">
        <f>SUM(F38,I38,L38,O38,R38,U38,X38,AA38,AE38)</f>
        <v>0</v>
      </c>
      <c r="AI38" s="500"/>
      <c r="AJ38" s="59"/>
    </row>
    <row r="39" spans="1:36" s="54" customFormat="1" ht="15" customHeight="1">
      <c r="A39" s="504" t="s">
        <v>319</v>
      </c>
      <c r="B39" s="504"/>
      <c r="C39" s="499" t="s">
        <v>320</v>
      </c>
      <c r="D39" s="499"/>
      <c r="E39" s="57"/>
      <c r="F39" s="252"/>
      <c r="G39" s="251"/>
      <c r="H39" s="247"/>
      <c r="I39" s="252"/>
      <c r="J39" s="251"/>
      <c r="K39" s="247"/>
      <c r="L39" s="252"/>
      <c r="M39" s="251"/>
      <c r="N39" s="247"/>
      <c r="O39" s="252"/>
      <c r="P39" s="251"/>
      <c r="Q39" s="247"/>
      <c r="R39" s="252"/>
      <c r="S39" s="251"/>
      <c r="T39" s="247"/>
      <c r="U39" s="252"/>
      <c r="V39" s="251"/>
      <c r="W39" s="244"/>
      <c r="X39" s="246"/>
      <c r="Y39" s="242"/>
      <c r="Z39" s="244"/>
      <c r="AA39" s="503"/>
      <c r="AB39" s="503"/>
      <c r="AC39" s="242"/>
      <c r="AD39" s="244"/>
      <c r="AE39" s="246"/>
      <c r="AF39" s="242"/>
      <c r="AG39" s="245"/>
      <c r="AH39" s="500">
        <f>SUM(F39,I39,L39,O39,R39,U39,X39,AA39,AE39)</f>
        <v>0</v>
      </c>
      <c r="AI39" s="500"/>
      <c r="AJ39" s="59"/>
    </row>
    <row r="40" spans="1:36" s="54" customFormat="1" ht="32.25" customHeight="1">
      <c r="A40" s="504" t="s">
        <v>321</v>
      </c>
      <c r="B40" s="504"/>
      <c r="C40" s="499" t="s">
        <v>322</v>
      </c>
      <c r="D40" s="499"/>
      <c r="E40" s="57"/>
      <c r="F40" s="246"/>
      <c r="G40" s="242"/>
      <c r="H40" s="244"/>
      <c r="I40" s="246"/>
      <c r="J40" s="242"/>
      <c r="K40" s="244"/>
      <c r="L40" s="246"/>
      <c r="M40" s="242"/>
      <c r="N40" s="244"/>
      <c r="O40" s="246"/>
      <c r="P40" s="242"/>
      <c r="Q40" s="244"/>
      <c r="R40" s="246"/>
      <c r="S40" s="242"/>
      <c r="T40" s="244"/>
      <c r="U40" s="246"/>
      <c r="V40" s="242"/>
      <c r="W40" s="244"/>
      <c r="X40" s="246"/>
      <c r="Y40" s="242"/>
      <c r="Z40" s="244"/>
      <c r="AA40" s="503"/>
      <c r="AB40" s="503"/>
      <c r="AC40" s="242"/>
      <c r="AD40" s="244"/>
      <c r="AE40" s="246"/>
      <c r="AF40" s="242"/>
      <c r="AG40" s="245"/>
      <c r="AH40" s="500">
        <f>SUM(F40,I40,L40,O40,R40,U40,X40,AA40,AE40)</f>
        <v>0</v>
      </c>
      <c r="AI40" s="500"/>
      <c r="AJ40" s="59"/>
    </row>
    <row r="41" spans="1:36" s="54" customFormat="1" ht="12.75" customHeight="1">
      <c r="A41" s="498" t="s">
        <v>323</v>
      </c>
      <c r="B41" s="498"/>
      <c r="C41" s="499"/>
      <c r="D41" s="499"/>
      <c r="E41" s="57"/>
      <c r="F41" s="246"/>
      <c r="G41" s="242"/>
      <c r="H41" s="244"/>
      <c r="I41" s="246"/>
      <c r="J41" s="242"/>
      <c r="K41" s="244"/>
      <c r="L41" s="246"/>
      <c r="M41" s="242"/>
      <c r="N41" s="244"/>
      <c r="O41" s="246"/>
      <c r="P41" s="242"/>
      <c r="Q41" s="244"/>
      <c r="R41" s="246"/>
      <c r="S41" s="242"/>
      <c r="T41" s="244"/>
      <c r="U41" s="246"/>
      <c r="V41" s="242"/>
      <c r="W41" s="244"/>
      <c r="X41" s="246"/>
      <c r="Y41" s="242"/>
      <c r="Z41" s="244"/>
      <c r="AA41" s="503"/>
      <c r="AB41" s="503"/>
      <c r="AC41" s="242"/>
      <c r="AD41" s="244"/>
      <c r="AE41" s="246"/>
      <c r="AF41" s="242"/>
      <c r="AG41" s="247"/>
      <c r="AH41" s="505"/>
      <c r="AI41" s="505"/>
      <c r="AJ41" s="62"/>
    </row>
    <row r="42" spans="1:36" s="54" customFormat="1" ht="12.75" customHeight="1">
      <c r="A42" s="504" t="s">
        <v>324</v>
      </c>
      <c r="B42" s="504"/>
      <c r="C42" s="499" t="s">
        <v>325</v>
      </c>
      <c r="D42" s="499"/>
      <c r="E42" s="57"/>
      <c r="F42" s="246"/>
      <c r="G42" s="242"/>
      <c r="H42" s="244"/>
      <c r="I42" s="246"/>
      <c r="J42" s="242"/>
      <c r="K42" s="244"/>
      <c r="L42" s="246"/>
      <c r="M42" s="242"/>
      <c r="N42" s="244"/>
      <c r="O42" s="246"/>
      <c r="P42" s="242"/>
      <c r="Q42" s="244"/>
      <c r="R42" s="246"/>
      <c r="S42" s="242"/>
      <c r="T42" s="244"/>
      <c r="U42" s="246"/>
      <c r="V42" s="242"/>
      <c r="W42" s="244"/>
      <c r="X42" s="246"/>
      <c r="Y42" s="242"/>
      <c r="Z42" s="244"/>
      <c r="AA42" s="503"/>
      <c r="AB42" s="503"/>
      <c r="AC42" s="242"/>
      <c r="AD42" s="244"/>
      <c r="AE42" s="246"/>
      <c r="AF42" s="242"/>
      <c r="AG42" s="245"/>
      <c r="AH42" s="500">
        <f>SUM(F42,I42,L42,O42,R42,U42,X42,AA42,AE42)</f>
        <v>0</v>
      </c>
      <c r="AI42" s="500"/>
      <c r="AJ42" s="59"/>
    </row>
    <row r="43" spans="1:36" s="54" customFormat="1" ht="15" customHeight="1">
      <c r="A43" s="504" t="s">
        <v>326</v>
      </c>
      <c r="B43" s="504"/>
      <c r="C43" s="499" t="s">
        <v>327</v>
      </c>
      <c r="D43" s="499"/>
      <c r="E43" s="57"/>
      <c r="F43" s="246"/>
      <c r="G43" s="242"/>
      <c r="H43" s="244"/>
      <c r="I43" s="246"/>
      <c r="J43" s="242"/>
      <c r="K43" s="244"/>
      <c r="L43" s="246"/>
      <c r="M43" s="242"/>
      <c r="N43" s="244"/>
      <c r="O43" s="246"/>
      <c r="P43" s="242"/>
      <c r="Q43" s="244"/>
      <c r="R43" s="246"/>
      <c r="S43" s="242"/>
      <c r="T43" s="244"/>
      <c r="U43" s="246"/>
      <c r="V43" s="242"/>
      <c r="W43" s="244"/>
      <c r="X43" s="246"/>
      <c r="Y43" s="242"/>
      <c r="Z43" s="244"/>
      <c r="AA43" s="503"/>
      <c r="AB43" s="503"/>
      <c r="AC43" s="242"/>
      <c r="AD43" s="244"/>
      <c r="AE43" s="246"/>
      <c r="AF43" s="242"/>
      <c r="AG43" s="245"/>
      <c r="AH43" s="500">
        <f>SUM(F43,I43,L43,O43,R43,U43,X43,AA43,AE43)</f>
        <v>0</v>
      </c>
      <c r="AI43" s="500"/>
      <c r="AJ43" s="59"/>
    </row>
    <row r="44" spans="1:36" s="54" customFormat="1" ht="30.75" customHeight="1">
      <c r="A44" s="504" t="s">
        <v>328</v>
      </c>
      <c r="B44" s="504"/>
      <c r="C44" s="499" t="s">
        <v>329</v>
      </c>
      <c r="D44" s="499"/>
      <c r="E44" s="57"/>
      <c r="F44" s="246"/>
      <c r="G44" s="242"/>
      <c r="H44" s="244"/>
      <c r="I44" s="246"/>
      <c r="J44" s="242"/>
      <c r="K44" s="244"/>
      <c r="L44" s="246"/>
      <c r="M44" s="242"/>
      <c r="N44" s="244"/>
      <c r="O44" s="246"/>
      <c r="P44" s="242"/>
      <c r="Q44" s="244"/>
      <c r="R44" s="246"/>
      <c r="S44" s="242"/>
      <c r="T44" s="244"/>
      <c r="U44" s="246"/>
      <c r="V44" s="242"/>
      <c r="W44" s="244"/>
      <c r="X44" s="246"/>
      <c r="Y44" s="242"/>
      <c r="Z44" s="244"/>
      <c r="AA44" s="503"/>
      <c r="AB44" s="503"/>
      <c r="AC44" s="242"/>
      <c r="AD44" s="244"/>
      <c r="AE44" s="246"/>
      <c r="AF44" s="242"/>
      <c r="AG44" s="245"/>
      <c r="AH44" s="500">
        <f>SUM(F44,I44,L44,O44,R44,U44,X44,AA44,AE44)</f>
        <v>0</v>
      </c>
      <c r="AI44" s="500"/>
      <c r="AJ44" s="59"/>
    </row>
    <row r="45" spans="1:36" s="54" customFormat="1" ht="15">
      <c r="A45" s="498" t="s">
        <v>330</v>
      </c>
      <c r="B45" s="498"/>
      <c r="C45" s="499" t="s">
        <v>331</v>
      </c>
      <c r="D45" s="499"/>
      <c r="E45" s="57"/>
      <c r="F45" s="246"/>
      <c r="G45" s="242"/>
      <c r="H45" s="244"/>
      <c r="I45" s="246"/>
      <c r="J45" s="242"/>
      <c r="K45" s="244"/>
      <c r="L45" s="246"/>
      <c r="M45" s="242"/>
      <c r="N45" s="244"/>
      <c r="O45" s="246"/>
      <c r="P45" s="242"/>
      <c r="Q45" s="244"/>
      <c r="R45" s="246"/>
      <c r="S45" s="242"/>
      <c r="T45" s="244"/>
      <c r="U45" s="246"/>
      <c r="V45" s="242"/>
      <c r="W45" s="244"/>
      <c r="X45" s="246"/>
      <c r="Y45" s="242"/>
      <c r="Z45" s="244"/>
      <c r="AA45" s="503"/>
      <c r="AB45" s="503"/>
      <c r="AC45" s="242"/>
      <c r="AD45" s="244"/>
      <c r="AE45" s="246"/>
      <c r="AF45" s="242"/>
      <c r="AG45" s="247"/>
      <c r="AH45" s="505"/>
      <c r="AI45" s="505"/>
      <c r="AJ45" s="62"/>
    </row>
    <row r="46" spans="1:36" s="54" customFormat="1" ht="12.75" customHeight="1">
      <c r="A46" s="504" t="s">
        <v>332</v>
      </c>
      <c r="B46" s="504"/>
      <c r="C46" s="499" t="s">
        <v>333</v>
      </c>
      <c r="D46" s="499"/>
      <c r="E46" s="57"/>
      <c r="F46" s="246"/>
      <c r="G46" s="242"/>
      <c r="H46" s="244"/>
      <c r="I46" s="246"/>
      <c r="J46" s="242"/>
      <c r="K46" s="244"/>
      <c r="L46" s="246"/>
      <c r="M46" s="242"/>
      <c r="N46" s="244"/>
      <c r="O46" s="246"/>
      <c r="P46" s="242"/>
      <c r="Q46" s="244"/>
      <c r="R46" s="246"/>
      <c r="S46" s="242"/>
      <c r="T46" s="244"/>
      <c r="U46" s="246"/>
      <c r="V46" s="242"/>
      <c r="W46" s="244"/>
      <c r="X46" s="246"/>
      <c r="Y46" s="242"/>
      <c r="Z46" s="244"/>
      <c r="AA46" s="503"/>
      <c r="AB46" s="503"/>
      <c r="AC46" s="242"/>
      <c r="AD46" s="244"/>
      <c r="AE46" s="246"/>
      <c r="AF46" s="242"/>
      <c r="AG46" s="245"/>
      <c r="AH46" s="500">
        <f>SUM(F46,I46,L46,O46,R46,U46,X46,AA46,AE46)</f>
        <v>0</v>
      </c>
      <c r="AI46" s="500"/>
      <c r="AJ46" s="59"/>
    </row>
    <row r="47" spans="1:36" s="54" customFormat="1" ht="15" customHeight="1">
      <c r="A47" s="504" t="s">
        <v>334</v>
      </c>
      <c r="B47" s="504"/>
      <c r="C47" s="499" t="s">
        <v>335</v>
      </c>
      <c r="D47" s="499"/>
      <c r="E47" s="57"/>
      <c r="F47" s="246"/>
      <c r="G47" s="242"/>
      <c r="H47" s="244"/>
      <c r="I47" s="246"/>
      <c r="J47" s="242"/>
      <c r="K47" s="244"/>
      <c r="L47" s="246"/>
      <c r="M47" s="242"/>
      <c r="N47" s="244"/>
      <c r="O47" s="246"/>
      <c r="P47" s="242"/>
      <c r="Q47" s="244"/>
      <c r="R47" s="246"/>
      <c r="S47" s="242"/>
      <c r="T47" s="244"/>
      <c r="U47" s="246"/>
      <c r="V47" s="242"/>
      <c r="W47" s="244"/>
      <c r="X47" s="246"/>
      <c r="Y47" s="242"/>
      <c r="Z47" s="244"/>
      <c r="AA47" s="503"/>
      <c r="AB47" s="503"/>
      <c r="AC47" s="242"/>
      <c r="AD47" s="244"/>
      <c r="AE47" s="246"/>
      <c r="AF47" s="242"/>
      <c r="AG47" s="245"/>
      <c r="AH47" s="500">
        <f>SUM(F47,I47,L47,O47,R47,U47,X47,AA47,AE47)</f>
        <v>0</v>
      </c>
      <c r="AI47" s="500"/>
      <c r="AJ47" s="59"/>
    </row>
    <row r="48" spans="1:36" s="54" customFormat="1" ht="15" customHeight="1">
      <c r="A48" s="504" t="s">
        <v>336</v>
      </c>
      <c r="B48" s="504"/>
      <c r="C48" s="499" t="s">
        <v>337</v>
      </c>
      <c r="D48" s="499"/>
      <c r="E48" s="57"/>
      <c r="F48" s="246"/>
      <c r="G48" s="242"/>
      <c r="H48" s="244"/>
      <c r="I48" s="246"/>
      <c r="J48" s="242"/>
      <c r="K48" s="244"/>
      <c r="L48" s="246"/>
      <c r="M48" s="242"/>
      <c r="N48" s="244"/>
      <c r="O48" s="246"/>
      <c r="P48" s="242"/>
      <c r="Q48" s="244"/>
      <c r="R48" s="246"/>
      <c r="S48" s="242"/>
      <c r="T48" s="244"/>
      <c r="U48" s="246"/>
      <c r="V48" s="242"/>
      <c r="W48" s="244"/>
      <c r="X48" s="246"/>
      <c r="Y48" s="242"/>
      <c r="Z48" s="244"/>
      <c r="AA48" s="503"/>
      <c r="AB48" s="503"/>
      <c r="AC48" s="242"/>
      <c r="AD48" s="244"/>
      <c r="AE48" s="246"/>
      <c r="AF48" s="242"/>
      <c r="AG48" s="245"/>
      <c r="AH48" s="500">
        <f>SUM(F48,I48,L48,O48,R48,U48,X48,AA48,AE48)</f>
        <v>0</v>
      </c>
      <c r="AI48" s="500"/>
      <c r="AJ48" s="59"/>
    </row>
    <row r="49" spans="1:36" s="54" customFormat="1" ht="15">
      <c r="A49" s="504" t="s">
        <v>338</v>
      </c>
      <c r="B49" s="504"/>
      <c r="C49" s="499" t="s">
        <v>339</v>
      </c>
      <c r="D49" s="499"/>
      <c r="E49" s="57"/>
      <c r="F49" s="246"/>
      <c r="G49" s="242"/>
      <c r="H49" s="244"/>
      <c r="I49" s="246">
        <v>0</v>
      </c>
      <c r="J49" s="242"/>
      <c r="K49" s="244"/>
      <c r="L49" s="246"/>
      <c r="M49" s="242"/>
      <c r="N49" s="244"/>
      <c r="O49" s="246"/>
      <c r="P49" s="242"/>
      <c r="Q49" s="244"/>
      <c r="R49" s="246"/>
      <c r="S49" s="242"/>
      <c r="T49" s="244"/>
      <c r="U49" s="246"/>
      <c r="V49" s="242"/>
      <c r="W49" s="244"/>
      <c r="X49" s="246"/>
      <c r="Y49" s="242"/>
      <c r="Z49" s="244"/>
      <c r="AA49" s="503"/>
      <c r="AB49" s="503"/>
      <c r="AC49" s="242"/>
      <c r="AD49" s="244"/>
      <c r="AE49" s="246"/>
      <c r="AF49" s="242"/>
      <c r="AG49" s="245"/>
      <c r="AH49" s="500">
        <f>SUM(F49,I49,L49,O49,R49,U49,X49,AA49,AE49)</f>
        <v>0</v>
      </c>
      <c r="AI49" s="500"/>
      <c r="AJ49" s="59"/>
    </row>
    <row r="50" spans="1:36" s="54" customFormat="1" ht="15" customHeight="1">
      <c r="A50" s="504" t="s">
        <v>340</v>
      </c>
      <c r="B50" s="504"/>
      <c r="C50" s="499" t="s">
        <v>341</v>
      </c>
      <c r="D50" s="499"/>
      <c r="E50" s="57"/>
      <c r="F50" s="246"/>
      <c r="G50" s="242"/>
      <c r="H50" s="244"/>
      <c r="I50" s="246"/>
      <c r="J50" s="242"/>
      <c r="K50" s="244"/>
      <c r="L50" s="246"/>
      <c r="M50" s="242"/>
      <c r="N50" s="244"/>
      <c r="O50" s="246"/>
      <c r="P50" s="242"/>
      <c r="Q50" s="244"/>
      <c r="R50" s="246"/>
      <c r="S50" s="242"/>
      <c r="T50" s="244"/>
      <c r="U50" s="246"/>
      <c r="V50" s="242"/>
      <c r="W50" s="244"/>
      <c r="X50" s="246"/>
      <c r="Y50" s="242"/>
      <c r="Z50" s="244"/>
      <c r="AA50" s="503"/>
      <c r="AB50" s="503"/>
      <c r="AC50" s="242"/>
      <c r="AD50" s="244"/>
      <c r="AE50" s="246"/>
      <c r="AF50" s="242"/>
      <c r="AG50" s="245"/>
      <c r="AH50" s="500">
        <f>SUM(F50,I50,L50,O50,R50,U50,X50,AA50,AE50)</f>
        <v>0</v>
      </c>
      <c r="AI50" s="500"/>
      <c r="AJ50" s="59"/>
    </row>
    <row r="51" spans="1:36" s="54" customFormat="1" ht="15">
      <c r="A51" s="498" t="s">
        <v>342</v>
      </c>
      <c r="B51" s="498"/>
      <c r="C51" s="499"/>
      <c r="D51" s="499"/>
      <c r="E51" s="57"/>
      <c r="F51" s="246"/>
      <c r="G51" s="242"/>
      <c r="H51" s="244"/>
      <c r="I51" s="246"/>
      <c r="J51" s="242"/>
      <c r="K51" s="244"/>
      <c r="L51" s="246"/>
      <c r="M51" s="242"/>
      <c r="N51" s="244"/>
      <c r="O51" s="246"/>
      <c r="P51" s="242"/>
      <c r="Q51" s="244"/>
      <c r="R51" s="246"/>
      <c r="S51" s="242"/>
      <c r="T51" s="244"/>
      <c r="U51" s="246"/>
      <c r="V51" s="242"/>
      <c r="W51" s="244"/>
      <c r="X51" s="246"/>
      <c r="Y51" s="242"/>
      <c r="Z51" s="244"/>
      <c r="AA51" s="503"/>
      <c r="AB51" s="503"/>
      <c r="AC51" s="242"/>
      <c r="AD51" s="244"/>
      <c r="AE51" s="246"/>
      <c r="AF51" s="242"/>
      <c r="AG51" s="247"/>
      <c r="AH51" s="505"/>
      <c r="AI51" s="505"/>
      <c r="AJ51" s="62"/>
    </row>
    <row r="52" spans="1:36" s="54" customFormat="1" ht="15" customHeight="1">
      <c r="A52" s="504" t="s">
        <v>343</v>
      </c>
      <c r="B52" s="504"/>
      <c r="C52" s="499" t="s">
        <v>344</v>
      </c>
      <c r="D52" s="499"/>
      <c r="E52" s="57"/>
      <c r="F52" s="246"/>
      <c r="G52" s="242"/>
      <c r="H52" s="244"/>
      <c r="I52" s="246"/>
      <c r="J52" s="242"/>
      <c r="K52" s="244"/>
      <c r="L52" s="246"/>
      <c r="M52" s="242"/>
      <c r="N52" s="244"/>
      <c r="O52" s="246"/>
      <c r="P52" s="242"/>
      <c r="Q52" s="244"/>
      <c r="R52" s="246"/>
      <c r="S52" s="242"/>
      <c r="T52" s="244"/>
      <c r="U52" s="246"/>
      <c r="V52" s="242"/>
      <c r="W52" s="244"/>
      <c r="X52" s="246"/>
      <c r="Y52" s="242"/>
      <c r="Z52" s="244"/>
      <c r="AA52" s="503"/>
      <c r="AB52" s="503"/>
      <c r="AC52" s="242"/>
      <c r="AD52" s="244"/>
      <c r="AE52" s="246"/>
      <c r="AF52" s="242"/>
      <c r="AG52" s="245"/>
      <c r="AH52" s="500">
        <f>SUM(F52,I52,L52,O52,R52,U52,X52,AA52,AE52)</f>
        <v>0</v>
      </c>
      <c r="AI52" s="500"/>
      <c r="AJ52" s="59"/>
    </row>
    <row r="53" spans="1:36" s="54" customFormat="1" ht="15">
      <c r="A53" s="504" t="s">
        <v>345</v>
      </c>
      <c r="B53" s="504"/>
      <c r="C53" s="499" t="s">
        <v>346</v>
      </c>
      <c r="D53" s="499"/>
      <c r="E53" s="57"/>
      <c r="F53" s="246"/>
      <c r="G53" s="242"/>
      <c r="H53" s="244"/>
      <c r="I53" s="246"/>
      <c r="J53" s="242"/>
      <c r="K53" s="244"/>
      <c r="L53" s="246"/>
      <c r="M53" s="242"/>
      <c r="N53" s="244"/>
      <c r="O53" s="246"/>
      <c r="P53" s="242"/>
      <c r="Q53" s="244"/>
      <c r="R53" s="246"/>
      <c r="S53" s="242"/>
      <c r="T53" s="244"/>
      <c r="U53" s="246"/>
      <c r="V53" s="242"/>
      <c r="W53" s="244"/>
      <c r="X53" s="246"/>
      <c r="Y53" s="242"/>
      <c r="Z53" s="244"/>
      <c r="AA53" s="503"/>
      <c r="AB53" s="503"/>
      <c r="AC53" s="242"/>
      <c r="AD53" s="244"/>
      <c r="AE53" s="246"/>
      <c r="AF53" s="242"/>
      <c r="AG53" s="245"/>
      <c r="AH53" s="500">
        <f>SUM(F53,I53,L53,O53,R53,U53,X53,AA53,AE53)</f>
        <v>0</v>
      </c>
      <c r="AI53" s="500"/>
      <c r="AJ53" s="59"/>
    </row>
    <row r="54" spans="1:36" s="54" customFormat="1" ht="12.75" customHeight="1">
      <c r="A54" s="501" t="s">
        <v>347</v>
      </c>
      <c r="B54" s="502"/>
      <c r="C54" s="499" t="s">
        <v>348</v>
      </c>
      <c r="D54" s="499"/>
      <c r="E54" s="57"/>
      <c r="F54" s="246"/>
      <c r="G54" s="242"/>
      <c r="H54" s="244"/>
      <c r="I54" s="246"/>
      <c r="J54" s="242"/>
      <c r="K54" s="244"/>
      <c r="L54" s="246"/>
      <c r="M54" s="242"/>
      <c r="N54" s="244"/>
      <c r="O54" s="246"/>
      <c r="P54" s="242"/>
      <c r="Q54" s="244"/>
      <c r="R54" s="246"/>
      <c r="S54" s="242"/>
      <c r="T54" s="244"/>
      <c r="U54" s="246"/>
      <c r="V54" s="242"/>
      <c r="W54" s="244"/>
      <c r="X54" s="246"/>
      <c r="Y54" s="242"/>
      <c r="Z54" s="244"/>
      <c r="AA54" s="503"/>
      <c r="AB54" s="503"/>
      <c r="AC54" s="242"/>
      <c r="AD54" s="244"/>
      <c r="AE54" s="246"/>
      <c r="AF54" s="242"/>
      <c r="AG54" s="245"/>
      <c r="AH54" s="500">
        <f>SUM(F54,I54,L54,O54,R54,U54,X54,AA54,AE54)</f>
        <v>0</v>
      </c>
      <c r="AI54" s="500"/>
      <c r="AJ54" s="59"/>
    </row>
    <row r="55" spans="1:36" s="54" customFormat="1" ht="15">
      <c r="A55" s="498" t="s">
        <v>349</v>
      </c>
      <c r="B55" s="498"/>
      <c r="C55" s="499" t="s">
        <v>350</v>
      </c>
      <c r="D55" s="499"/>
      <c r="E55" s="58"/>
      <c r="F55" s="249">
        <f>SUM(F28:F35,F37:F40,F42:F44,F46:F50,F52:F54)</f>
        <v>0</v>
      </c>
      <c r="G55" s="250"/>
      <c r="H55" s="245"/>
      <c r="I55" s="249">
        <f>SUM(I28:I35,I37:I40,I42:I44,I46:I50,I52:I54)</f>
        <v>0</v>
      </c>
      <c r="J55" s="250"/>
      <c r="K55" s="245"/>
      <c r="L55" s="249">
        <f>SUM(L28:L35,L37:L40,L42:L44,L46:L50,L52:L54)</f>
        <v>0</v>
      </c>
      <c r="M55" s="250"/>
      <c r="N55" s="245"/>
      <c r="O55" s="249">
        <f>SUM(O28:O35,O37:O40,O42:O44,O46:O50,O52:O54)</f>
        <v>0</v>
      </c>
      <c r="P55" s="250"/>
      <c r="Q55" s="245"/>
      <c r="R55" s="249">
        <f>SUM(R28:R35,R37:R40,R42:R44,R46:R50,R52:R54)</f>
        <v>0</v>
      </c>
      <c r="S55" s="250"/>
      <c r="T55" s="245"/>
      <c r="U55" s="249">
        <f>SUM(U28:U35,U37:U40,U42:U44,U46:U50,U52:U54)</f>
        <v>229</v>
      </c>
      <c r="V55" s="250"/>
      <c r="W55" s="245"/>
      <c r="X55" s="249">
        <f>SUM(X28:X35,X37:X40,X42:X44,X46:X50,X52:X54)</f>
        <v>0</v>
      </c>
      <c r="Y55" s="250"/>
      <c r="Z55" s="245"/>
      <c r="AA55" s="500">
        <f>SUM(AA28:AB35,AA37:AB40,AA42:AB44,AA46:AB50,AA52:AB54)</f>
        <v>0</v>
      </c>
      <c r="AB55" s="500"/>
      <c r="AC55" s="250"/>
      <c r="AD55" s="245"/>
      <c r="AE55" s="249">
        <f>SUM(AE28:AE35,AE37:AE40,AE42:AE44,AE46:AE50,AE52:AE54)</f>
        <v>0</v>
      </c>
      <c r="AF55" s="250"/>
      <c r="AG55" s="245"/>
      <c r="AH55" s="500">
        <f>SUM(F55,I55,L55,O55,R55,U55,X55,AA55,AE55)</f>
        <v>229</v>
      </c>
      <c r="AI55" s="500"/>
      <c r="AJ55" s="59"/>
    </row>
    <row r="56" spans="1:36" s="54" customFormat="1" ht="15">
      <c r="A56" s="498" t="s">
        <v>351</v>
      </c>
      <c r="B56" s="498"/>
      <c r="C56" s="499" t="s">
        <v>352</v>
      </c>
      <c r="D56" s="499"/>
      <c r="E56" s="58"/>
      <c r="F56" s="249">
        <f>SUM(F26,F55)</f>
        <v>7000</v>
      </c>
      <c r="G56" s="250"/>
      <c r="H56" s="245"/>
      <c r="I56" s="249">
        <f>SUM(I26,I55)</f>
        <v>0</v>
      </c>
      <c r="J56" s="250"/>
      <c r="K56" s="245"/>
      <c r="L56" s="249">
        <f>SUM(L26,L55)</f>
        <v>0</v>
      </c>
      <c r="M56" s="250"/>
      <c r="N56" s="245"/>
      <c r="O56" s="249">
        <f>SUM(O26,O55)</f>
        <v>0</v>
      </c>
      <c r="P56" s="250"/>
      <c r="Q56" s="245"/>
      <c r="R56" s="249">
        <f>SUM(R26,R55)</f>
        <v>256</v>
      </c>
      <c r="S56" s="250"/>
      <c r="T56" s="245"/>
      <c r="U56" s="249">
        <f>SUM(U26,U55)</f>
        <v>-15</v>
      </c>
      <c r="V56" s="250"/>
      <c r="W56" s="245"/>
      <c r="X56" s="249">
        <f>SUM(X26,X55)</f>
        <v>0</v>
      </c>
      <c r="Y56" s="250"/>
      <c r="Z56" s="245"/>
      <c r="AA56" s="500">
        <f>SUM(AA26,AA55)</f>
        <v>0</v>
      </c>
      <c r="AB56" s="500"/>
      <c r="AC56" s="250"/>
      <c r="AD56" s="245"/>
      <c r="AE56" s="249">
        <f>SUM(AE26,AE55)</f>
        <v>0</v>
      </c>
      <c r="AF56" s="250"/>
      <c r="AG56" s="245"/>
      <c r="AH56" s="500">
        <f>SUM(F56,I56,L56,O56,R56,U56,X56,AA56,AE56)</f>
        <v>7241</v>
      </c>
      <c r="AI56" s="500"/>
      <c r="AJ56" s="59"/>
    </row>
    <row r="57" spans="1:18" s="54" customFormat="1" ht="12.75" customHeight="1">
      <c r="A57" s="63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</row>
    <row r="58" spans="1:28" s="1" customFormat="1" ht="15.75" customHeight="1">
      <c r="A58" s="493" t="s">
        <v>80</v>
      </c>
      <c r="B58" s="493"/>
      <c r="C58" s="493"/>
      <c r="D58" s="494"/>
      <c r="E58" s="494"/>
      <c r="F58" s="494"/>
      <c r="G58" s="494"/>
      <c r="H58" s="494"/>
      <c r="I58" s="494"/>
      <c r="J58" s="494"/>
      <c r="K58" s="494"/>
      <c r="L58" s="494"/>
      <c r="M58" s="494"/>
      <c r="N58" s="494"/>
      <c r="O58" s="12"/>
      <c r="P58" s="495" t="s">
        <v>776</v>
      </c>
      <c r="Q58" s="495"/>
      <c r="R58" s="495"/>
      <c r="S58" s="495"/>
      <c r="T58" s="495"/>
      <c r="U58" s="495"/>
      <c r="V58" s="495"/>
      <c r="W58" s="495"/>
      <c r="X58" s="495"/>
      <c r="Y58" s="495"/>
      <c r="Z58" s="12"/>
      <c r="AA58" s="12"/>
      <c r="AB58" s="12"/>
    </row>
    <row r="59" spans="1:32" ht="11.25" customHeight="1">
      <c r="A59" s="64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6"/>
      <c r="M59" s="66"/>
      <c r="N59" s="66"/>
      <c r="O59" s="67"/>
      <c r="P59" s="66"/>
      <c r="Q59" s="68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D59" s="66"/>
      <c r="AE59" s="66"/>
      <c r="AF59" s="66"/>
    </row>
    <row r="60" spans="1:28" ht="12.75">
      <c r="A60" s="493" t="s">
        <v>81</v>
      </c>
      <c r="B60" s="493"/>
      <c r="C60" s="69"/>
      <c r="D60" s="496"/>
      <c r="E60" s="496"/>
      <c r="F60" s="496"/>
      <c r="G60" s="496"/>
      <c r="H60" s="496"/>
      <c r="I60" s="496"/>
      <c r="J60" s="496"/>
      <c r="K60" s="496"/>
      <c r="L60" s="496"/>
      <c r="M60" s="496"/>
      <c r="N60" s="496"/>
      <c r="O60" s="66"/>
      <c r="P60" s="495" t="s">
        <v>777</v>
      </c>
      <c r="Q60" s="497"/>
      <c r="R60" s="497"/>
      <c r="S60" s="497"/>
      <c r="T60" s="497"/>
      <c r="U60" s="497"/>
      <c r="V60" s="497"/>
      <c r="W60" s="497"/>
      <c r="X60" s="497"/>
      <c r="Y60" s="497"/>
      <c r="Z60" s="66"/>
      <c r="AA60" s="66"/>
      <c r="AB60" s="66"/>
    </row>
  </sheetData>
  <sheetProtection/>
  <mergeCells count="206">
    <mergeCell ref="O1:AJ1"/>
    <mergeCell ref="AB2:AJ2"/>
    <mergeCell ref="AG3:AH3"/>
    <mergeCell ref="AI3:AJ3"/>
    <mergeCell ref="AB7:AJ7"/>
    <mergeCell ref="AB3:AF3"/>
    <mergeCell ref="G8:T8"/>
    <mergeCell ref="AB8:AJ8"/>
    <mergeCell ref="A4:B4"/>
    <mergeCell ref="C4:T4"/>
    <mergeCell ref="AB4:AJ4"/>
    <mergeCell ref="B5:T5"/>
    <mergeCell ref="AB5:AJ5"/>
    <mergeCell ref="A9:O9"/>
    <mergeCell ref="AB9:AJ9"/>
    <mergeCell ref="A10:O10"/>
    <mergeCell ref="AB10:AJ10"/>
    <mergeCell ref="A6:F6"/>
    <mergeCell ref="G6:T6"/>
    <mergeCell ref="AB6:AJ6"/>
    <mergeCell ref="A7:J7"/>
    <mergeCell ref="K7:T7"/>
    <mergeCell ref="A8:F8"/>
    <mergeCell ref="A14:AJ14"/>
    <mergeCell ref="I15:Q15"/>
    <mergeCell ref="S15:T15"/>
    <mergeCell ref="AB17:AJ17"/>
    <mergeCell ref="A11:O11"/>
    <mergeCell ref="AB11:AJ11"/>
    <mergeCell ref="A12:E12"/>
    <mergeCell ref="F12:T12"/>
    <mergeCell ref="AB12:AJ12"/>
    <mergeCell ref="AD19:AF19"/>
    <mergeCell ref="AG19:AJ19"/>
    <mergeCell ref="K19:M19"/>
    <mergeCell ref="N19:P19"/>
    <mergeCell ref="Q19:S19"/>
    <mergeCell ref="T19:V19"/>
    <mergeCell ref="A20:B20"/>
    <mergeCell ref="C20:D20"/>
    <mergeCell ref="E20:G20"/>
    <mergeCell ref="H20:J20"/>
    <mergeCell ref="W19:Y19"/>
    <mergeCell ref="Z19:AC19"/>
    <mergeCell ref="A19:B19"/>
    <mergeCell ref="C19:D19"/>
    <mergeCell ref="E19:G19"/>
    <mergeCell ref="H19:J19"/>
    <mergeCell ref="W20:Y20"/>
    <mergeCell ref="Z20:AC20"/>
    <mergeCell ref="AD20:AF20"/>
    <mergeCell ref="AG20:AJ20"/>
    <mergeCell ref="K20:M20"/>
    <mergeCell ref="N20:P20"/>
    <mergeCell ref="Q20:S20"/>
    <mergeCell ref="T20:V20"/>
    <mergeCell ref="A22:B22"/>
    <mergeCell ref="C22:D22"/>
    <mergeCell ref="AA22:AB22"/>
    <mergeCell ref="AH22:AI22"/>
    <mergeCell ref="A21:B21"/>
    <mergeCell ref="C21:D21"/>
    <mergeCell ref="AA21:AB21"/>
    <mergeCell ref="AH21:AI21"/>
    <mergeCell ref="A24:B24"/>
    <mergeCell ref="C24:D24"/>
    <mergeCell ref="AA24:AB24"/>
    <mergeCell ref="AH24:AI24"/>
    <mergeCell ref="A23:B23"/>
    <mergeCell ref="C23:D23"/>
    <mergeCell ref="AA23:AB23"/>
    <mergeCell ref="AH23:AI23"/>
    <mergeCell ref="A26:B26"/>
    <mergeCell ref="C26:D26"/>
    <mergeCell ref="AA26:AB26"/>
    <mergeCell ref="AH26:AI26"/>
    <mergeCell ref="A25:B25"/>
    <mergeCell ref="C25:D25"/>
    <mergeCell ref="AA25:AB25"/>
    <mergeCell ref="AH25:AI25"/>
    <mergeCell ref="A28:B28"/>
    <mergeCell ref="C28:D28"/>
    <mergeCell ref="AA28:AB28"/>
    <mergeCell ref="AH28:AI28"/>
    <mergeCell ref="A27:B27"/>
    <mergeCell ref="C27:D27"/>
    <mergeCell ref="AA27:AB27"/>
    <mergeCell ref="AH27:AI27"/>
    <mergeCell ref="A30:B30"/>
    <mergeCell ref="C30:D30"/>
    <mergeCell ref="AA30:AB30"/>
    <mergeCell ref="AH30:AI30"/>
    <mergeCell ref="A29:B29"/>
    <mergeCell ref="C29:D29"/>
    <mergeCell ref="AA29:AB29"/>
    <mergeCell ref="AH29:AI29"/>
    <mergeCell ref="A32:B32"/>
    <mergeCell ref="C32:D32"/>
    <mergeCell ref="AA32:AB32"/>
    <mergeCell ref="AH32:AI32"/>
    <mergeCell ref="A31:B31"/>
    <mergeCell ref="C31:D31"/>
    <mergeCell ref="AA31:AB31"/>
    <mergeCell ref="AH31:AI31"/>
    <mergeCell ref="A34:B34"/>
    <mergeCell ref="C34:D34"/>
    <mergeCell ref="AA34:AB34"/>
    <mergeCell ref="AH34:AI34"/>
    <mergeCell ref="A33:B33"/>
    <mergeCell ref="C33:D33"/>
    <mergeCell ref="AA33:AB33"/>
    <mergeCell ref="AH33:AI33"/>
    <mergeCell ref="A36:B36"/>
    <mergeCell ref="C36:D36"/>
    <mergeCell ref="AA36:AB36"/>
    <mergeCell ref="AH36:AI36"/>
    <mergeCell ref="A35:B35"/>
    <mergeCell ref="C35:D35"/>
    <mergeCell ref="AA35:AB35"/>
    <mergeCell ref="AH35:AI35"/>
    <mergeCell ref="A38:B38"/>
    <mergeCell ref="C38:D38"/>
    <mergeCell ref="AA38:AB38"/>
    <mergeCell ref="AH38:AI38"/>
    <mergeCell ref="A37:B37"/>
    <mergeCell ref="C37:D37"/>
    <mergeCell ref="AA37:AB37"/>
    <mergeCell ref="AH37:AI37"/>
    <mergeCell ref="A40:B40"/>
    <mergeCell ref="C40:D40"/>
    <mergeCell ref="AA40:AB40"/>
    <mergeCell ref="AH40:AI40"/>
    <mergeCell ref="A39:B39"/>
    <mergeCell ref="C39:D39"/>
    <mergeCell ref="AA39:AB39"/>
    <mergeCell ref="AH39:AI39"/>
    <mergeCell ref="A42:B42"/>
    <mergeCell ref="C42:D42"/>
    <mergeCell ref="AA42:AB42"/>
    <mergeCell ref="AH42:AI42"/>
    <mergeCell ref="A41:B41"/>
    <mergeCell ref="C41:D41"/>
    <mergeCell ref="AA41:AB41"/>
    <mergeCell ref="AH41:AI41"/>
    <mergeCell ref="A44:B44"/>
    <mergeCell ref="C44:D44"/>
    <mergeCell ref="AA44:AB44"/>
    <mergeCell ref="AH44:AI44"/>
    <mergeCell ref="A43:B43"/>
    <mergeCell ref="C43:D43"/>
    <mergeCell ref="AA43:AB43"/>
    <mergeCell ref="AH43:AI43"/>
    <mergeCell ref="A46:B46"/>
    <mergeCell ref="C46:D46"/>
    <mergeCell ref="AA46:AB46"/>
    <mergeCell ref="AH46:AI46"/>
    <mergeCell ref="A45:B45"/>
    <mergeCell ref="C45:D45"/>
    <mergeCell ref="AA45:AB45"/>
    <mergeCell ref="AH45:AI45"/>
    <mergeCell ref="A48:B48"/>
    <mergeCell ref="C48:D48"/>
    <mergeCell ref="AA48:AB48"/>
    <mergeCell ref="AH48:AI48"/>
    <mergeCell ref="A47:B47"/>
    <mergeCell ref="C47:D47"/>
    <mergeCell ref="AA47:AB47"/>
    <mergeCell ref="AH47:AI47"/>
    <mergeCell ref="A50:B50"/>
    <mergeCell ref="C50:D50"/>
    <mergeCell ref="AA50:AB50"/>
    <mergeCell ref="AH50:AI50"/>
    <mergeCell ref="A49:B49"/>
    <mergeCell ref="C49:D49"/>
    <mergeCell ref="AA49:AB49"/>
    <mergeCell ref="AH49:AI49"/>
    <mergeCell ref="A52:B52"/>
    <mergeCell ref="C52:D52"/>
    <mergeCell ref="AA52:AB52"/>
    <mergeCell ref="AH52:AI52"/>
    <mergeCell ref="A51:B51"/>
    <mergeCell ref="C51:D51"/>
    <mergeCell ref="AA51:AB51"/>
    <mergeCell ref="AH51:AI51"/>
    <mergeCell ref="A54:B54"/>
    <mergeCell ref="C54:D54"/>
    <mergeCell ref="AA54:AB54"/>
    <mergeCell ref="AH54:AI54"/>
    <mergeCell ref="A53:B53"/>
    <mergeCell ref="C53:D53"/>
    <mergeCell ref="AA53:AB53"/>
    <mergeCell ref="AH53:AI53"/>
    <mergeCell ref="A56:B56"/>
    <mergeCell ref="C56:D56"/>
    <mergeCell ref="AA56:AB56"/>
    <mergeCell ref="AH56:AI56"/>
    <mergeCell ref="A55:B55"/>
    <mergeCell ref="C55:D55"/>
    <mergeCell ref="AA55:AB55"/>
    <mergeCell ref="AH55:AI55"/>
    <mergeCell ref="A58:C58"/>
    <mergeCell ref="D58:N58"/>
    <mergeCell ref="P58:Y58"/>
    <mergeCell ref="A60:B60"/>
    <mergeCell ref="D60:N60"/>
    <mergeCell ref="P60:Y60"/>
  </mergeCells>
  <printOptions horizontalCentered="1"/>
  <pageMargins left="0.1968503937007874" right="0.1968503937007874" top="0.3937007874015748" bottom="0.1968503937007874" header="0" footer="0"/>
  <pageSetup blackAndWhite="1" horizontalDpi="600" verticalDpi="600" orientation="landscape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J261"/>
  <sheetViews>
    <sheetView showGridLines="0" showZeros="0" zoomScalePageLayoutView="0" workbookViewId="0" topLeftCell="A1">
      <selection activeCell="CX96" sqref="CX96"/>
    </sheetView>
  </sheetViews>
  <sheetFormatPr defaultColWidth="9.33203125" defaultRowHeight="12" customHeight="1"/>
  <cols>
    <col min="1" max="35" width="1.83203125" style="70" customWidth="1"/>
    <col min="36" max="37" width="2.33203125" style="70" customWidth="1"/>
    <col min="38" max="113" width="1.83203125" style="70" customWidth="1"/>
    <col min="114" max="16384" width="9.33203125" style="70" customWidth="1"/>
  </cols>
  <sheetData>
    <row r="1" spans="66:87" ht="12" customHeight="1">
      <c r="BN1" s="690" t="s">
        <v>353</v>
      </c>
      <c r="BO1" s="690"/>
      <c r="BP1" s="690"/>
      <c r="BQ1" s="690"/>
      <c r="BR1" s="690"/>
      <c r="BS1" s="690"/>
      <c r="BT1" s="690"/>
      <c r="BU1" s="690"/>
      <c r="BV1" s="690"/>
      <c r="BW1" s="690"/>
      <c r="BX1" s="690"/>
      <c r="BY1" s="690"/>
      <c r="BZ1" s="690"/>
      <c r="CA1" s="690"/>
      <c r="CB1" s="690"/>
      <c r="CC1" s="690"/>
      <c r="CD1" s="690"/>
      <c r="CE1" s="690"/>
      <c r="CF1" s="690"/>
      <c r="CG1" s="690"/>
      <c r="CH1" s="690"/>
      <c r="CI1" s="690"/>
    </row>
    <row r="2" spans="66:87" ht="12" customHeight="1">
      <c r="BN2" s="697" t="s">
        <v>354</v>
      </c>
      <c r="BO2" s="697"/>
      <c r="BP2" s="697"/>
      <c r="BQ2" s="697"/>
      <c r="BR2" s="697"/>
      <c r="BS2" s="697"/>
      <c r="BT2" s="697"/>
      <c r="BU2" s="697"/>
      <c r="BV2" s="697"/>
      <c r="BW2" s="697"/>
      <c r="BX2" s="697"/>
      <c r="BY2" s="697"/>
      <c r="BZ2" s="697"/>
      <c r="CA2" s="697"/>
      <c r="CB2" s="697"/>
      <c r="CC2" s="697"/>
      <c r="CD2" s="697"/>
      <c r="CE2" s="697"/>
      <c r="CF2" s="697"/>
      <c r="CG2" s="697"/>
      <c r="CH2" s="697"/>
      <c r="CI2" s="697"/>
    </row>
    <row r="3" spans="66:87" ht="12" customHeight="1">
      <c r="BN3" s="697" t="s">
        <v>355</v>
      </c>
      <c r="BO3" s="697"/>
      <c r="BP3" s="697"/>
      <c r="BQ3" s="697"/>
      <c r="BR3" s="697"/>
      <c r="BS3" s="697"/>
      <c r="BT3" s="697"/>
      <c r="BU3" s="697"/>
      <c r="BV3" s="697"/>
      <c r="BW3" s="697"/>
      <c r="BX3" s="697"/>
      <c r="BY3" s="697"/>
      <c r="BZ3" s="697"/>
      <c r="CA3" s="697"/>
      <c r="CB3" s="697"/>
      <c r="CC3" s="697"/>
      <c r="CD3" s="697"/>
      <c r="CE3" s="697"/>
      <c r="CF3" s="697"/>
      <c r="CG3" s="697"/>
      <c r="CH3" s="697"/>
      <c r="CI3" s="697"/>
    </row>
    <row r="4" spans="66:87" ht="12" customHeight="1">
      <c r="BN4" s="697" t="s">
        <v>356</v>
      </c>
      <c r="BO4" s="697"/>
      <c r="BP4" s="697"/>
      <c r="BQ4" s="697"/>
      <c r="BR4" s="697"/>
      <c r="BS4" s="697"/>
      <c r="BT4" s="697"/>
      <c r="BU4" s="697"/>
      <c r="BV4" s="697"/>
      <c r="BW4" s="697"/>
      <c r="BX4" s="697"/>
      <c r="BY4" s="697"/>
      <c r="BZ4" s="697"/>
      <c r="CA4" s="697"/>
      <c r="CB4" s="697"/>
      <c r="CC4" s="697"/>
      <c r="CD4" s="697"/>
      <c r="CE4" s="697"/>
      <c r="CF4" s="697"/>
      <c r="CG4" s="697"/>
      <c r="CH4" s="697"/>
      <c r="CI4" s="697"/>
    </row>
    <row r="5" spans="66:87" ht="12" customHeight="1">
      <c r="BN5" s="697" t="s">
        <v>357</v>
      </c>
      <c r="BO5" s="697"/>
      <c r="BP5" s="697"/>
      <c r="BQ5" s="697"/>
      <c r="BR5" s="697"/>
      <c r="BS5" s="697"/>
      <c r="BT5" s="697"/>
      <c r="BU5" s="697"/>
      <c r="BV5" s="697"/>
      <c r="BW5" s="697"/>
      <c r="BX5" s="697"/>
      <c r="BY5" s="697"/>
      <c r="BZ5" s="697"/>
      <c r="CA5" s="697"/>
      <c r="CB5" s="697"/>
      <c r="CC5" s="697"/>
      <c r="CD5" s="697"/>
      <c r="CE5" s="697"/>
      <c r="CF5" s="697"/>
      <c r="CG5" s="697"/>
      <c r="CH5" s="697"/>
      <c r="CI5" s="697"/>
    </row>
    <row r="7" spans="1:87" ht="12" customHeight="1">
      <c r="A7" s="72"/>
      <c r="B7" s="72"/>
      <c r="BR7" s="698" t="s">
        <v>82</v>
      </c>
      <c r="BS7" s="698"/>
      <c r="BT7" s="698"/>
      <c r="BU7" s="698"/>
      <c r="BV7" s="698"/>
      <c r="BW7" s="698"/>
      <c r="BX7" s="698"/>
      <c r="BY7" s="698"/>
      <c r="BZ7" s="698"/>
      <c r="CA7" s="698"/>
      <c r="CB7" s="698"/>
      <c r="CC7" s="698"/>
      <c r="CD7" s="698"/>
      <c r="CE7" s="698"/>
      <c r="CF7" s="698"/>
      <c r="CG7" s="698"/>
      <c r="CH7" s="698"/>
      <c r="CI7" s="698"/>
    </row>
    <row r="8" spans="2:87" ht="12" customHeight="1">
      <c r="B8" s="73"/>
      <c r="C8" s="74"/>
      <c r="BB8" s="73"/>
      <c r="BC8" s="73"/>
      <c r="BD8" s="73"/>
      <c r="BE8" s="699" t="s">
        <v>358</v>
      </c>
      <c r="BF8" s="699"/>
      <c r="BG8" s="699"/>
      <c r="BH8" s="699"/>
      <c r="BI8" s="699"/>
      <c r="BJ8" s="699"/>
      <c r="BK8" s="699"/>
      <c r="BL8" s="699"/>
      <c r="BM8" s="699"/>
      <c r="BN8" s="699"/>
      <c r="BO8" s="699"/>
      <c r="BP8" s="699"/>
      <c r="BQ8" s="700"/>
      <c r="BR8" s="681" t="s">
        <v>128</v>
      </c>
      <c r="BS8" s="681"/>
      <c r="BT8" s="681"/>
      <c r="BU8" s="681"/>
      <c r="BV8" s="681"/>
      <c r="BW8" s="681"/>
      <c r="BX8" s="681" t="s">
        <v>97</v>
      </c>
      <c r="BY8" s="681"/>
      <c r="BZ8" s="681"/>
      <c r="CA8" s="681"/>
      <c r="CB8" s="681"/>
      <c r="CC8" s="681"/>
      <c r="CD8" s="701" t="s">
        <v>97</v>
      </c>
      <c r="CE8" s="701"/>
      <c r="CF8" s="701"/>
      <c r="CG8" s="701"/>
      <c r="CH8" s="701"/>
      <c r="CI8" s="701"/>
    </row>
    <row r="9" spans="1:87" ht="13.5" customHeight="1">
      <c r="A9" s="683" t="s">
        <v>0</v>
      </c>
      <c r="B9" s="683"/>
      <c r="C9" s="683"/>
      <c r="D9" s="683"/>
      <c r="E9" s="683"/>
      <c r="F9" s="683"/>
      <c r="G9" s="683"/>
      <c r="H9" s="683"/>
      <c r="I9" s="596" t="s">
        <v>769</v>
      </c>
      <c r="J9" s="596"/>
      <c r="K9" s="596"/>
      <c r="L9" s="596"/>
      <c r="M9" s="596"/>
      <c r="N9" s="596"/>
      <c r="O9" s="596"/>
      <c r="P9" s="596"/>
      <c r="Q9" s="596"/>
      <c r="R9" s="596"/>
      <c r="S9" s="596"/>
      <c r="T9" s="596"/>
      <c r="U9" s="596"/>
      <c r="V9" s="596"/>
      <c r="W9" s="596"/>
      <c r="X9" s="596"/>
      <c r="Y9" s="596"/>
      <c r="Z9" s="596"/>
      <c r="AA9" s="596"/>
      <c r="AB9" s="596"/>
      <c r="AC9" s="596"/>
      <c r="AD9" s="596"/>
      <c r="AE9" s="596"/>
      <c r="AF9" s="596"/>
      <c r="AG9" s="596"/>
      <c r="AH9" s="596"/>
      <c r="AI9" s="596"/>
      <c r="AJ9" s="596"/>
      <c r="AK9" s="596"/>
      <c r="AL9" s="596"/>
      <c r="AM9" s="596"/>
      <c r="AN9" s="596"/>
      <c r="AO9" s="596"/>
      <c r="AP9" s="596"/>
      <c r="AQ9" s="596"/>
      <c r="AR9" s="596"/>
      <c r="AS9" s="596"/>
      <c r="AT9" s="596"/>
      <c r="AU9" s="596"/>
      <c r="AV9" s="596"/>
      <c r="AW9" s="596"/>
      <c r="AX9" s="596"/>
      <c r="AY9" s="596"/>
      <c r="AZ9" s="596"/>
      <c r="BA9" s="75"/>
      <c r="BB9" s="75"/>
      <c r="BC9" s="75"/>
      <c r="BD9" s="75"/>
      <c r="BE9" s="690" t="s">
        <v>1</v>
      </c>
      <c r="BF9" s="690"/>
      <c r="BG9" s="690"/>
      <c r="BH9" s="690"/>
      <c r="BI9" s="690"/>
      <c r="BJ9" s="690"/>
      <c r="BK9" s="690"/>
      <c r="BL9" s="690"/>
      <c r="BM9" s="690"/>
      <c r="BN9" s="690"/>
      <c r="BO9" s="690"/>
      <c r="BP9" s="690"/>
      <c r="BQ9" s="691"/>
      <c r="BR9" s="681" t="s">
        <v>773</v>
      </c>
      <c r="BS9" s="681"/>
      <c r="BT9" s="681"/>
      <c r="BU9" s="681"/>
      <c r="BV9" s="681"/>
      <c r="BW9" s="681"/>
      <c r="BX9" s="681"/>
      <c r="BY9" s="681"/>
      <c r="BZ9" s="681"/>
      <c r="CA9" s="681"/>
      <c r="CB9" s="681"/>
      <c r="CC9" s="681"/>
      <c r="CD9" s="681"/>
      <c r="CE9" s="681"/>
      <c r="CF9" s="681"/>
      <c r="CG9" s="681"/>
      <c r="CH9" s="681"/>
      <c r="CI9" s="681"/>
    </row>
    <row r="10" spans="1:87" ht="12" customHeight="1">
      <c r="A10" s="683" t="s">
        <v>2</v>
      </c>
      <c r="B10" s="683"/>
      <c r="C10" s="683"/>
      <c r="D10" s="683"/>
      <c r="E10" s="683"/>
      <c r="F10" s="683"/>
      <c r="G10" s="689" t="s">
        <v>770</v>
      </c>
      <c r="H10" s="689"/>
      <c r="I10" s="689"/>
      <c r="J10" s="689"/>
      <c r="K10" s="689"/>
      <c r="L10" s="689"/>
      <c r="M10" s="689"/>
      <c r="N10" s="689"/>
      <c r="O10" s="689"/>
      <c r="P10" s="689"/>
      <c r="Q10" s="689"/>
      <c r="R10" s="689"/>
      <c r="S10" s="689"/>
      <c r="T10" s="689"/>
      <c r="U10" s="689"/>
      <c r="V10" s="689"/>
      <c r="W10" s="689"/>
      <c r="X10" s="689"/>
      <c r="Y10" s="689"/>
      <c r="Z10" s="689"/>
      <c r="AA10" s="689"/>
      <c r="AB10" s="689"/>
      <c r="AC10" s="689"/>
      <c r="AD10" s="689"/>
      <c r="AE10" s="689"/>
      <c r="AF10" s="689"/>
      <c r="AG10" s="689"/>
      <c r="AH10" s="689"/>
      <c r="AI10" s="689"/>
      <c r="AJ10" s="689"/>
      <c r="AK10" s="689"/>
      <c r="AL10" s="689"/>
      <c r="AM10" s="689"/>
      <c r="AN10" s="689"/>
      <c r="AO10" s="689"/>
      <c r="AP10" s="689"/>
      <c r="AQ10" s="689"/>
      <c r="AR10" s="689"/>
      <c r="AS10" s="689"/>
      <c r="AT10" s="689"/>
      <c r="AU10" s="689"/>
      <c r="AV10" s="689"/>
      <c r="AW10" s="689"/>
      <c r="AX10" s="689"/>
      <c r="AY10" s="689"/>
      <c r="AZ10" s="689"/>
      <c r="BA10" s="75"/>
      <c r="BB10" s="75"/>
      <c r="BC10" s="75"/>
      <c r="BD10" s="75"/>
      <c r="BE10" s="690" t="s">
        <v>3</v>
      </c>
      <c r="BF10" s="690"/>
      <c r="BG10" s="690"/>
      <c r="BH10" s="690"/>
      <c r="BI10" s="690"/>
      <c r="BJ10" s="690"/>
      <c r="BK10" s="690"/>
      <c r="BL10" s="690"/>
      <c r="BM10" s="690"/>
      <c r="BN10" s="690"/>
      <c r="BO10" s="690"/>
      <c r="BP10" s="690"/>
      <c r="BQ10" s="691"/>
      <c r="BR10" s="681" t="s">
        <v>774</v>
      </c>
      <c r="BS10" s="681"/>
      <c r="BT10" s="681"/>
      <c r="BU10" s="681"/>
      <c r="BV10" s="681"/>
      <c r="BW10" s="681"/>
      <c r="BX10" s="681"/>
      <c r="BY10" s="681"/>
      <c r="BZ10" s="681"/>
      <c r="CA10" s="681"/>
      <c r="CB10" s="681"/>
      <c r="CC10" s="681"/>
      <c r="CD10" s="681"/>
      <c r="CE10" s="681"/>
      <c r="CF10" s="681"/>
      <c r="CG10" s="681"/>
      <c r="CH10" s="681"/>
      <c r="CI10" s="681"/>
    </row>
    <row r="11" spans="1:87" ht="12" customHeight="1">
      <c r="A11" s="683" t="s">
        <v>4</v>
      </c>
      <c r="B11" s="683"/>
      <c r="C11" s="683"/>
      <c r="D11" s="683"/>
      <c r="E11" s="683"/>
      <c r="F11" s="683"/>
      <c r="G11" s="683"/>
      <c r="H11" s="683"/>
      <c r="I11" s="683"/>
      <c r="J11" s="683"/>
      <c r="K11" s="683"/>
      <c r="L11" s="683"/>
      <c r="M11" s="683"/>
      <c r="N11" s="683"/>
      <c r="O11" s="683"/>
      <c r="P11" s="683"/>
      <c r="Q11" s="695"/>
      <c r="R11" s="695"/>
      <c r="S11" s="695"/>
      <c r="T11" s="695"/>
      <c r="U11" s="695"/>
      <c r="V11" s="696"/>
      <c r="W11" s="696"/>
      <c r="X11" s="696"/>
      <c r="Y11" s="696"/>
      <c r="Z11" s="696"/>
      <c r="AA11" s="696"/>
      <c r="AB11" s="696"/>
      <c r="AC11" s="696"/>
      <c r="AD11" s="696"/>
      <c r="AE11" s="696"/>
      <c r="AF11" s="696"/>
      <c r="AG11" s="696"/>
      <c r="AH11" s="696"/>
      <c r="AI11" s="696"/>
      <c r="AJ11" s="696"/>
      <c r="AK11" s="696"/>
      <c r="AL11" s="696"/>
      <c r="AM11" s="696"/>
      <c r="AN11" s="696"/>
      <c r="AO11" s="696"/>
      <c r="AP11" s="696"/>
      <c r="AQ11" s="696"/>
      <c r="AR11" s="696"/>
      <c r="AS11" s="696"/>
      <c r="AT11" s="696"/>
      <c r="AU11" s="696"/>
      <c r="AV11" s="696"/>
      <c r="AW11" s="696"/>
      <c r="AX11" s="696"/>
      <c r="AY11" s="696"/>
      <c r="AZ11" s="696"/>
      <c r="BA11" s="76"/>
      <c r="BB11" s="76"/>
      <c r="BC11" s="76"/>
      <c r="BD11" s="76"/>
      <c r="BE11" s="690" t="s">
        <v>5</v>
      </c>
      <c r="BF11" s="690"/>
      <c r="BG11" s="690"/>
      <c r="BH11" s="690"/>
      <c r="BI11" s="690"/>
      <c r="BJ11" s="690"/>
      <c r="BK11" s="690"/>
      <c r="BL11" s="690"/>
      <c r="BM11" s="690"/>
      <c r="BN11" s="690"/>
      <c r="BO11" s="690"/>
      <c r="BP11" s="690"/>
      <c r="BQ11" s="691"/>
      <c r="BR11" s="681"/>
      <c r="BS11" s="681"/>
      <c r="BT11" s="681"/>
      <c r="BU11" s="681"/>
      <c r="BV11" s="681"/>
      <c r="BW11" s="681"/>
      <c r="BX11" s="681"/>
      <c r="BY11" s="681"/>
      <c r="BZ11" s="681"/>
      <c r="CA11" s="681"/>
      <c r="CB11" s="681"/>
      <c r="CC11" s="681"/>
      <c r="CD11" s="681"/>
      <c r="CE11" s="681"/>
      <c r="CF11" s="681"/>
      <c r="CG11" s="681"/>
      <c r="CH11" s="681"/>
      <c r="CI11" s="681"/>
    </row>
    <row r="12" spans="1:87" ht="12" customHeight="1">
      <c r="A12" s="693" t="s">
        <v>116</v>
      </c>
      <c r="B12" s="693"/>
      <c r="C12" s="693"/>
      <c r="D12" s="693"/>
      <c r="E12" s="693"/>
      <c r="F12" s="693"/>
      <c r="G12" s="693"/>
      <c r="H12" s="693"/>
      <c r="I12" s="693"/>
      <c r="J12" s="693"/>
      <c r="K12" s="693"/>
      <c r="L12" s="693"/>
      <c r="M12" s="693"/>
      <c r="N12" s="693"/>
      <c r="O12" s="693"/>
      <c r="P12" s="693"/>
      <c r="Q12" s="693"/>
      <c r="R12" s="693"/>
      <c r="S12" s="693"/>
      <c r="T12" s="693"/>
      <c r="U12" s="693"/>
      <c r="V12" s="694" t="s">
        <v>766</v>
      </c>
      <c r="W12" s="694"/>
      <c r="X12" s="694"/>
      <c r="Y12" s="694"/>
      <c r="Z12" s="694"/>
      <c r="AA12" s="694"/>
      <c r="AB12" s="694"/>
      <c r="AC12" s="694"/>
      <c r="AD12" s="694"/>
      <c r="AE12" s="694"/>
      <c r="AF12" s="694"/>
      <c r="AG12" s="694"/>
      <c r="AH12" s="694"/>
      <c r="AI12" s="694"/>
      <c r="AJ12" s="694"/>
      <c r="AK12" s="694"/>
      <c r="AL12" s="694"/>
      <c r="AM12" s="694"/>
      <c r="AN12" s="694"/>
      <c r="AO12" s="694"/>
      <c r="AP12" s="694"/>
      <c r="AQ12" s="694"/>
      <c r="AR12" s="694"/>
      <c r="AS12" s="694"/>
      <c r="AT12" s="694"/>
      <c r="AU12" s="694"/>
      <c r="AV12" s="694"/>
      <c r="AW12" s="694"/>
      <c r="AX12" s="694"/>
      <c r="AY12" s="694"/>
      <c r="AZ12" s="694"/>
      <c r="BA12" s="75"/>
      <c r="BB12" s="75"/>
      <c r="BC12" s="75"/>
      <c r="BD12" s="75"/>
      <c r="BE12" s="690" t="s">
        <v>117</v>
      </c>
      <c r="BF12" s="690"/>
      <c r="BG12" s="690"/>
      <c r="BH12" s="690"/>
      <c r="BI12" s="690"/>
      <c r="BJ12" s="690"/>
      <c r="BK12" s="690"/>
      <c r="BL12" s="690"/>
      <c r="BM12" s="690"/>
      <c r="BN12" s="690"/>
      <c r="BO12" s="690"/>
      <c r="BP12" s="690"/>
      <c r="BQ12" s="691"/>
      <c r="BR12" s="681" t="s">
        <v>258</v>
      </c>
      <c r="BS12" s="681"/>
      <c r="BT12" s="681"/>
      <c r="BU12" s="681"/>
      <c r="BV12" s="681"/>
      <c r="BW12" s="681"/>
      <c r="BX12" s="681"/>
      <c r="BY12" s="681"/>
      <c r="BZ12" s="681"/>
      <c r="CA12" s="681"/>
      <c r="CB12" s="681"/>
      <c r="CC12" s="681"/>
      <c r="CD12" s="681"/>
      <c r="CE12" s="681"/>
      <c r="CF12" s="681"/>
      <c r="CG12" s="681"/>
      <c r="CH12" s="681"/>
      <c r="CI12" s="681"/>
    </row>
    <row r="13" spans="1:87" ht="12" customHeight="1">
      <c r="A13" s="683" t="s">
        <v>6</v>
      </c>
      <c r="B13" s="683"/>
      <c r="C13" s="683"/>
      <c r="D13" s="683"/>
      <c r="E13" s="683"/>
      <c r="F13" s="683"/>
      <c r="G13" s="683"/>
      <c r="H13" s="683"/>
      <c r="I13" s="683"/>
      <c r="J13" s="683"/>
      <c r="K13" s="683"/>
      <c r="L13" s="683"/>
      <c r="M13" s="683"/>
      <c r="N13" s="683"/>
      <c r="O13" s="683"/>
      <c r="P13" s="689" t="s">
        <v>771</v>
      </c>
      <c r="Q13" s="689"/>
      <c r="R13" s="689"/>
      <c r="S13" s="689"/>
      <c r="T13" s="689"/>
      <c r="U13" s="689"/>
      <c r="V13" s="692"/>
      <c r="W13" s="692"/>
      <c r="X13" s="692"/>
      <c r="Y13" s="692"/>
      <c r="Z13" s="692"/>
      <c r="AA13" s="692"/>
      <c r="AB13" s="692"/>
      <c r="AC13" s="692"/>
      <c r="AD13" s="692"/>
      <c r="AE13" s="692"/>
      <c r="AF13" s="692"/>
      <c r="AG13" s="692"/>
      <c r="AH13" s="692"/>
      <c r="AI13" s="692"/>
      <c r="AJ13" s="692"/>
      <c r="AK13" s="692"/>
      <c r="AL13" s="692"/>
      <c r="AM13" s="692"/>
      <c r="AN13" s="692"/>
      <c r="AO13" s="692"/>
      <c r="AP13" s="692"/>
      <c r="AQ13" s="692"/>
      <c r="AR13" s="692"/>
      <c r="AS13" s="692"/>
      <c r="AT13" s="692"/>
      <c r="AU13" s="692"/>
      <c r="AV13" s="692"/>
      <c r="AW13" s="692"/>
      <c r="AX13" s="692"/>
      <c r="AY13" s="692"/>
      <c r="AZ13" s="692"/>
      <c r="BA13" s="75"/>
      <c r="BB13" s="75"/>
      <c r="BC13" s="75"/>
      <c r="BD13" s="75"/>
      <c r="BE13" s="690" t="s">
        <v>7</v>
      </c>
      <c r="BF13" s="690"/>
      <c r="BG13" s="690"/>
      <c r="BH13" s="690"/>
      <c r="BI13" s="690"/>
      <c r="BJ13" s="690"/>
      <c r="BK13" s="690"/>
      <c r="BL13" s="690"/>
      <c r="BM13" s="690"/>
      <c r="BN13" s="690"/>
      <c r="BO13" s="690"/>
      <c r="BP13" s="690"/>
      <c r="BQ13" s="691"/>
      <c r="BR13" s="681" t="s">
        <v>775</v>
      </c>
      <c r="BS13" s="681"/>
      <c r="BT13" s="681"/>
      <c r="BU13" s="681"/>
      <c r="BV13" s="681"/>
      <c r="BW13" s="681"/>
      <c r="BX13" s="681"/>
      <c r="BY13" s="681"/>
      <c r="BZ13" s="681"/>
      <c r="CA13" s="681"/>
      <c r="CB13" s="681"/>
      <c r="CC13" s="681"/>
      <c r="CD13" s="681"/>
      <c r="CE13" s="681"/>
      <c r="CF13" s="681"/>
      <c r="CG13" s="681"/>
      <c r="CH13" s="681"/>
      <c r="CI13" s="681"/>
    </row>
    <row r="14" spans="1:56" ht="12" customHeight="1">
      <c r="A14" s="683" t="s">
        <v>8</v>
      </c>
      <c r="B14" s="683"/>
      <c r="C14" s="683"/>
      <c r="D14" s="683"/>
      <c r="E14" s="683"/>
      <c r="F14" s="683"/>
      <c r="G14" s="683"/>
      <c r="H14" s="683"/>
      <c r="I14" s="683"/>
      <c r="J14" s="683"/>
      <c r="K14" s="683"/>
      <c r="L14" s="683"/>
      <c r="M14" s="683"/>
      <c r="N14" s="683"/>
      <c r="O14" s="684"/>
      <c r="P14" s="684"/>
      <c r="Q14" s="684"/>
      <c r="R14" s="684"/>
      <c r="S14" s="684"/>
      <c r="T14" s="684"/>
      <c r="U14" s="684"/>
      <c r="V14" s="684"/>
      <c r="W14" s="684"/>
      <c r="X14" s="684"/>
      <c r="Y14" s="684"/>
      <c r="Z14" s="684"/>
      <c r="AA14" s="684"/>
      <c r="AB14" s="684"/>
      <c r="AC14" s="684"/>
      <c r="AD14" s="684"/>
      <c r="AE14" s="684"/>
      <c r="AF14" s="684"/>
      <c r="AG14" s="684"/>
      <c r="AH14" s="684"/>
      <c r="AI14" s="684"/>
      <c r="AJ14" s="684"/>
      <c r="AK14" s="684"/>
      <c r="AL14" s="684"/>
      <c r="AM14" s="684"/>
      <c r="AN14" s="684"/>
      <c r="AO14" s="684"/>
      <c r="AP14" s="684"/>
      <c r="AQ14" s="684"/>
      <c r="AR14" s="684"/>
      <c r="AS14" s="684"/>
      <c r="AT14" s="684"/>
      <c r="AU14" s="684"/>
      <c r="AV14" s="684"/>
      <c r="AW14" s="684"/>
      <c r="AX14" s="684"/>
      <c r="AY14" s="684"/>
      <c r="AZ14" s="684"/>
      <c r="BA14" s="75"/>
      <c r="BB14" s="75"/>
      <c r="BC14" s="75"/>
      <c r="BD14" s="75"/>
    </row>
    <row r="15" ht="7.5" customHeight="1"/>
    <row r="16" spans="1:87" ht="16.5" customHeight="1">
      <c r="A16" s="685" t="s">
        <v>359</v>
      </c>
      <c r="B16" s="685"/>
      <c r="C16" s="685"/>
      <c r="D16" s="685"/>
      <c r="E16" s="685"/>
      <c r="F16" s="685"/>
      <c r="G16" s="685"/>
      <c r="H16" s="685"/>
      <c r="I16" s="685"/>
      <c r="J16" s="685"/>
      <c r="K16" s="685"/>
      <c r="L16" s="685"/>
      <c r="M16" s="685"/>
      <c r="N16" s="685"/>
      <c r="O16" s="685"/>
      <c r="P16" s="685"/>
      <c r="Q16" s="685"/>
      <c r="R16" s="685"/>
      <c r="S16" s="685"/>
      <c r="T16" s="685"/>
      <c r="U16" s="685"/>
      <c r="V16" s="685"/>
      <c r="W16" s="685"/>
      <c r="X16" s="685"/>
      <c r="Y16" s="685"/>
      <c r="Z16" s="685"/>
      <c r="AA16" s="685"/>
      <c r="AB16" s="685"/>
      <c r="AC16" s="685"/>
      <c r="AD16" s="685"/>
      <c r="AE16" s="685"/>
      <c r="AF16" s="685"/>
      <c r="AG16" s="685"/>
      <c r="AH16" s="685"/>
      <c r="AI16" s="685"/>
      <c r="AJ16" s="685"/>
      <c r="AK16" s="685"/>
      <c r="AL16" s="685"/>
      <c r="AM16" s="685"/>
      <c r="AN16" s="685"/>
      <c r="AO16" s="685"/>
      <c r="AP16" s="685"/>
      <c r="AQ16" s="685"/>
      <c r="AR16" s="685"/>
      <c r="AS16" s="685"/>
      <c r="AT16" s="685"/>
      <c r="AU16" s="685"/>
      <c r="AV16" s="685"/>
      <c r="AW16" s="685"/>
      <c r="AX16" s="685"/>
      <c r="AY16" s="685"/>
      <c r="AZ16" s="685"/>
      <c r="BA16" s="685"/>
      <c r="BB16" s="685"/>
      <c r="BC16" s="685"/>
      <c r="BD16" s="685"/>
      <c r="BE16" s="685"/>
      <c r="BF16" s="685"/>
      <c r="BG16" s="685"/>
      <c r="BH16" s="685"/>
      <c r="BI16" s="685"/>
      <c r="BJ16" s="685"/>
      <c r="BK16" s="685"/>
      <c r="BL16" s="685"/>
      <c r="BM16" s="685"/>
      <c r="BN16" s="685"/>
      <c r="BO16" s="685"/>
      <c r="BP16" s="685"/>
      <c r="BQ16" s="685"/>
      <c r="BR16" s="685"/>
      <c r="BS16" s="685"/>
      <c r="BT16" s="685"/>
      <c r="BU16" s="685"/>
      <c r="BV16" s="685"/>
      <c r="BW16" s="685"/>
      <c r="BX16" s="685"/>
      <c r="BY16" s="685"/>
      <c r="BZ16" s="685"/>
      <c r="CA16" s="685"/>
      <c r="CB16" s="685"/>
      <c r="CC16" s="685"/>
      <c r="CD16" s="685"/>
      <c r="CE16" s="685"/>
      <c r="CF16" s="685"/>
      <c r="CG16" s="685"/>
      <c r="CH16" s="685"/>
      <c r="CI16" s="685"/>
    </row>
    <row r="17" spans="1:88" ht="12" customHeight="1">
      <c r="A17" s="77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 t="s">
        <v>360</v>
      </c>
      <c r="AM17" s="77"/>
      <c r="AN17" s="686">
        <v>20</v>
      </c>
      <c r="AO17" s="687"/>
      <c r="AP17" s="688" t="s">
        <v>130</v>
      </c>
      <c r="AQ17" s="688"/>
      <c r="AR17" s="78" t="s">
        <v>361</v>
      </c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7"/>
    </row>
    <row r="18" ht="6" customHeight="1"/>
    <row r="19" spans="40:87" ht="12" customHeight="1">
      <c r="AN19" s="682" t="s">
        <v>362</v>
      </c>
      <c r="AO19" s="682"/>
      <c r="AP19" s="682"/>
      <c r="AQ19" s="682"/>
      <c r="AR19" s="682"/>
      <c r="AS19" s="682"/>
      <c r="AT19" s="682"/>
      <c r="AU19" s="682"/>
      <c r="AV19" s="682"/>
      <c r="BI19" s="682" t="s">
        <v>202</v>
      </c>
      <c r="BJ19" s="682"/>
      <c r="BK19" s="682"/>
      <c r="BL19" s="682"/>
      <c r="BM19" s="682"/>
      <c r="BN19" s="682"/>
      <c r="BO19" s="682"/>
      <c r="BP19" s="682"/>
      <c r="BQ19" s="660"/>
      <c r="BR19" s="563">
        <v>1801008</v>
      </c>
      <c r="BS19" s="564"/>
      <c r="BT19" s="564"/>
      <c r="BU19" s="564"/>
      <c r="BV19" s="564"/>
      <c r="BW19" s="564"/>
      <c r="BX19" s="564"/>
      <c r="BY19" s="564"/>
      <c r="BZ19" s="564"/>
      <c r="CA19" s="564"/>
      <c r="CB19" s="564"/>
      <c r="CC19" s="564"/>
      <c r="CD19" s="564"/>
      <c r="CE19" s="564"/>
      <c r="CF19" s="564"/>
      <c r="CG19" s="564"/>
      <c r="CH19" s="564"/>
      <c r="CI19" s="565"/>
    </row>
    <row r="20" ht="5.25" customHeight="1"/>
    <row r="21" spans="1:87" ht="12" customHeight="1">
      <c r="A21" s="562" t="s">
        <v>363</v>
      </c>
      <c r="B21" s="562"/>
      <c r="C21" s="562"/>
      <c r="D21" s="562"/>
      <c r="E21" s="562"/>
      <c r="F21" s="562"/>
      <c r="G21" s="562"/>
      <c r="H21" s="562"/>
      <c r="I21" s="562"/>
      <c r="J21" s="562"/>
      <c r="K21" s="562"/>
      <c r="L21" s="562"/>
      <c r="M21" s="562"/>
      <c r="N21" s="562"/>
      <c r="O21" s="562"/>
      <c r="P21" s="562"/>
      <c r="Q21" s="562"/>
      <c r="R21" s="562"/>
      <c r="S21" s="562"/>
      <c r="T21" s="562"/>
      <c r="U21" s="562"/>
      <c r="V21" s="562"/>
      <c r="W21" s="562"/>
      <c r="X21" s="562"/>
      <c r="Y21" s="562"/>
      <c r="Z21" s="562"/>
      <c r="AA21" s="562"/>
      <c r="AB21" s="562"/>
      <c r="AC21" s="562"/>
      <c r="AD21" s="562"/>
      <c r="AE21" s="562"/>
      <c r="AF21" s="562"/>
      <c r="AG21" s="562"/>
      <c r="AH21" s="562"/>
      <c r="AI21" s="562"/>
      <c r="AJ21" s="562"/>
      <c r="AK21" s="562"/>
      <c r="AL21" s="562"/>
      <c r="AM21" s="562"/>
      <c r="AN21" s="562"/>
      <c r="AO21" s="562"/>
      <c r="AP21" s="562"/>
      <c r="AQ21" s="562"/>
      <c r="AR21" s="562"/>
      <c r="AS21" s="562"/>
      <c r="AT21" s="562"/>
      <c r="AU21" s="562"/>
      <c r="AV21" s="562"/>
      <c r="AW21" s="562"/>
      <c r="AX21" s="562"/>
      <c r="AY21" s="562"/>
      <c r="AZ21" s="562"/>
      <c r="BA21" s="562"/>
      <c r="BB21" s="562"/>
      <c r="BC21" s="562"/>
      <c r="BD21" s="562"/>
      <c r="BE21" s="562"/>
      <c r="BF21" s="562"/>
      <c r="BG21" s="562"/>
      <c r="BH21" s="562"/>
      <c r="BI21" s="562"/>
      <c r="BJ21" s="562"/>
      <c r="BK21" s="562"/>
      <c r="BL21" s="562"/>
      <c r="BM21" s="562"/>
      <c r="BN21" s="562"/>
      <c r="BO21" s="562"/>
      <c r="BP21" s="562"/>
      <c r="BQ21" s="562"/>
      <c r="BR21" s="562"/>
      <c r="BS21" s="562"/>
      <c r="BT21" s="562"/>
      <c r="BU21" s="562"/>
      <c r="BV21" s="562"/>
      <c r="BW21" s="562"/>
      <c r="BX21" s="562"/>
      <c r="BY21" s="562"/>
      <c r="BZ21" s="562"/>
      <c r="CA21" s="562"/>
      <c r="CB21" s="562"/>
      <c r="CC21" s="562"/>
      <c r="CD21" s="562"/>
      <c r="CE21" s="562"/>
      <c r="CF21" s="562"/>
      <c r="CG21" s="562"/>
      <c r="CH21" s="562"/>
      <c r="CI21" s="562"/>
    </row>
    <row r="23" spans="1:87" s="2" customFormat="1" ht="22.5" customHeight="1">
      <c r="A23" s="576" t="s">
        <v>364</v>
      </c>
      <c r="B23" s="576"/>
      <c r="C23" s="576"/>
      <c r="D23" s="576"/>
      <c r="E23" s="576"/>
      <c r="F23" s="576"/>
      <c r="G23" s="576"/>
      <c r="H23" s="576"/>
      <c r="I23" s="576"/>
      <c r="J23" s="576"/>
      <c r="K23" s="576"/>
      <c r="L23" s="576"/>
      <c r="M23" s="576"/>
      <c r="N23" s="576"/>
      <c r="O23" s="576"/>
      <c r="P23" s="576"/>
      <c r="Q23" s="576"/>
      <c r="R23" s="576"/>
      <c r="S23" s="576"/>
      <c r="T23" s="576" t="s">
        <v>13</v>
      </c>
      <c r="U23" s="576"/>
      <c r="V23" s="576"/>
      <c r="W23" s="576" t="s">
        <v>365</v>
      </c>
      <c r="X23" s="576"/>
      <c r="Y23" s="576"/>
      <c r="Z23" s="576"/>
      <c r="AA23" s="576"/>
      <c r="AB23" s="576"/>
      <c r="AC23" s="576"/>
      <c r="AD23" s="576"/>
      <c r="AE23" s="576"/>
      <c r="AF23" s="576"/>
      <c r="AG23" s="576" t="s">
        <v>366</v>
      </c>
      <c r="AH23" s="576"/>
      <c r="AI23" s="576"/>
      <c r="AJ23" s="576"/>
      <c r="AK23" s="576"/>
      <c r="AL23" s="576" t="s">
        <v>367</v>
      </c>
      <c r="AM23" s="576"/>
      <c r="AN23" s="576"/>
      <c r="AO23" s="576"/>
      <c r="AP23" s="576"/>
      <c r="AQ23" s="576"/>
      <c r="AR23" s="576"/>
      <c r="AS23" s="576"/>
      <c r="AT23" s="576"/>
      <c r="AU23" s="576"/>
      <c r="AV23" s="576" t="s">
        <v>368</v>
      </c>
      <c r="AW23" s="576"/>
      <c r="AX23" s="576"/>
      <c r="AY23" s="576"/>
      <c r="AZ23" s="576"/>
      <c r="BA23" s="576"/>
      <c r="BB23" s="576"/>
      <c r="BC23" s="576"/>
      <c r="BD23" s="576"/>
      <c r="BE23" s="576"/>
      <c r="BF23" s="576" t="s">
        <v>369</v>
      </c>
      <c r="BG23" s="576"/>
      <c r="BH23" s="576"/>
      <c r="BI23" s="576"/>
      <c r="BJ23" s="576"/>
      <c r="BK23" s="576" t="s">
        <v>370</v>
      </c>
      <c r="BL23" s="576"/>
      <c r="BM23" s="576"/>
      <c r="BN23" s="576"/>
      <c r="BO23" s="576"/>
      <c r="BP23" s="576" t="s">
        <v>371</v>
      </c>
      <c r="BQ23" s="576"/>
      <c r="BR23" s="576"/>
      <c r="BS23" s="576"/>
      <c r="BT23" s="576"/>
      <c r="BU23" s="576"/>
      <c r="BV23" s="576"/>
      <c r="BW23" s="576"/>
      <c r="BX23" s="576"/>
      <c r="BY23" s="576"/>
      <c r="BZ23" s="576" t="s">
        <v>372</v>
      </c>
      <c r="CA23" s="576"/>
      <c r="CB23" s="576"/>
      <c r="CC23" s="576"/>
      <c r="CD23" s="576"/>
      <c r="CE23" s="576"/>
      <c r="CF23" s="576"/>
      <c r="CG23" s="576"/>
      <c r="CH23" s="576"/>
      <c r="CI23" s="576"/>
    </row>
    <row r="24" spans="1:87" s="2" customFormat="1" ht="45" customHeight="1">
      <c r="A24" s="576"/>
      <c r="B24" s="576"/>
      <c r="C24" s="576"/>
      <c r="D24" s="576"/>
      <c r="E24" s="576"/>
      <c r="F24" s="576"/>
      <c r="G24" s="576"/>
      <c r="H24" s="576"/>
      <c r="I24" s="576"/>
      <c r="J24" s="576"/>
      <c r="K24" s="576"/>
      <c r="L24" s="576"/>
      <c r="M24" s="576"/>
      <c r="N24" s="576"/>
      <c r="O24" s="576"/>
      <c r="P24" s="576"/>
      <c r="Q24" s="576"/>
      <c r="R24" s="576"/>
      <c r="S24" s="576"/>
      <c r="T24" s="576"/>
      <c r="U24" s="576"/>
      <c r="V24" s="576"/>
      <c r="W24" s="576" t="s">
        <v>373</v>
      </c>
      <c r="X24" s="576"/>
      <c r="Y24" s="576"/>
      <c r="Z24" s="576"/>
      <c r="AA24" s="576"/>
      <c r="AB24" s="576" t="s">
        <v>20</v>
      </c>
      <c r="AC24" s="576"/>
      <c r="AD24" s="576"/>
      <c r="AE24" s="576"/>
      <c r="AF24" s="576"/>
      <c r="AG24" s="576"/>
      <c r="AH24" s="576"/>
      <c r="AI24" s="576"/>
      <c r="AJ24" s="576"/>
      <c r="AK24" s="576"/>
      <c r="AL24" s="576" t="s">
        <v>374</v>
      </c>
      <c r="AM24" s="576"/>
      <c r="AN24" s="576"/>
      <c r="AO24" s="576"/>
      <c r="AP24" s="576"/>
      <c r="AQ24" s="576" t="s">
        <v>375</v>
      </c>
      <c r="AR24" s="576"/>
      <c r="AS24" s="576"/>
      <c r="AT24" s="576"/>
      <c r="AU24" s="576"/>
      <c r="AV24" s="576" t="s">
        <v>373</v>
      </c>
      <c r="AW24" s="576"/>
      <c r="AX24" s="576"/>
      <c r="AY24" s="576"/>
      <c r="AZ24" s="576"/>
      <c r="BA24" s="576" t="s">
        <v>20</v>
      </c>
      <c r="BB24" s="576"/>
      <c r="BC24" s="576"/>
      <c r="BD24" s="576"/>
      <c r="BE24" s="576"/>
      <c r="BF24" s="576"/>
      <c r="BG24" s="576"/>
      <c r="BH24" s="576"/>
      <c r="BI24" s="576"/>
      <c r="BJ24" s="576"/>
      <c r="BK24" s="576"/>
      <c r="BL24" s="576"/>
      <c r="BM24" s="576"/>
      <c r="BN24" s="576"/>
      <c r="BO24" s="576"/>
      <c r="BP24" s="576" t="s">
        <v>374</v>
      </c>
      <c r="BQ24" s="576"/>
      <c r="BR24" s="576"/>
      <c r="BS24" s="576"/>
      <c r="BT24" s="576"/>
      <c r="BU24" s="576" t="s">
        <v>375</v>
      </c>
      <c r="BV24" s="576"/>
      <c r="BW24" s="576"/>
      <c r="BX24" s="576"/>
      <c r="BY24" s="576"/>
      <c r="BZ24" s="576" t="s">
        <v>373</v>
      </c>
      <c r="CA24" s="576"/>
      <c r="CB24" s="576"/>
      <c r="CC24" s="576"/>
      <c r="CD24" s="576"/>
      <c r="CE24" s="576" t="s">
        <v>20</v>
      </c>
      <c r="CF24" s="576"/>
      <c r="CG24" s="576"/>
      <c r="CH24" s="576"/>
      <c r="CI24" s="576"/>
    </row>
    <row r="25" spans="1:87" ht="12" customHeight="1">
      <c r="A25" s="535">
        <v>1</v>
      </c>
      <c r="B25" s="535"/>
      <c r="C25" s="535"/>
      <c r="D25" s="535"/>
      <c r="E25" s="535"/>
      <c r="F25" s="535"/>
      <c r="G25" s="535"/>
      <c r="H25" s="535"/>
      <c r="I25" s="535"/>
      <c r="J25" s="535"/>
      <c r="K25" s="535"/>
      <c r="L25" s="535"/>
      <c r="M25" s="535"/>
      <c r="N25" s="535"/>
      <c r="O25" s="535"/>
      <c r="P25" s="535"/>
      <c r="Q25" s="535"/>
      <c r="R25" s="535"/>
      <c r="S25" s="535"/>
      <c r="T25" s="563">
        <v>2</v>
      </c>
      <c r="U25" s="564"/>
      <c r="V25" s="565"/>
      <c r="W25" s="535">
        <v>3</v>
      </c>
      <c r="X25" s="535"/>
      <c r="Y25" s="535"/>
      <c r="Z25" s="535"/>
      <c r="AA25" s="535"/>
      <c r="AB25" s="535">
        <v>4</v>
      </c>
      <c r="AC25" s="535"/>
      <c r="AD25" s="535"/>
      <c r="AE25" s="535"/>
      <c r="AF25" s="535"/>
      <c r="AG25" s="535">
        <v>5</v>
      </c>
      <c r="AH25" s="535"/>
      <c r="AI25" s="535"/>
      <c r="AJ25" s="535"/>
      <c r="AK25" s="535"/>
      <c r="AL25" s="535">
        <v>6</v>
      </c>
      <c r="AM25" s="535"/>
      <c r="AN25" s="535"/>
      <c r="AO25" s="535"/>
      <c r="AP25" s="535"/>
      <c r="AQ25" s="535">
        <v>7</v>
      </c>
      <c r="AR25" s="535"/>
      <c r="AS25" s="535"/>
      <c r="AT25" s="535"/>
      <c r="AU25" s="535"/>
      <c r="AV25" s="535">
        <v>8</v>
      </c>
      <c r="AW25" s="535"/>
      <c r="AX25" s="535"/>
      <c r="AY25" s="535"/>
      <c r="AZ25" s="535"/>
      <c r="BA25" s="535">
        <v>9</v>
      </c>
      <c r="BB25" s="535"/>
      <c r="BC25" s="535"/>
      <c r="BD25" s="535"/>
      <c r="BE25" s="535"/>
      <c r="BF25" s="535">
        <v>10</v>
      </c>
      <c r="BG25" s="535"/>
      <c r="BH25" s="535"/>
      <c r="BI25" s="535"/>
      <c r="BJ25" s="535"/>
      <c r="BK25" s="535">
        <v>11</v>
      </c>
      <c r="BL25" s="535"/>
      <c r="BM25" s="535"/>
      <c r="BN25" s="535"/>
      <c r="BO25" s="535"/>
      <c r="BP25" s="535">
        <v>12</v>
      </c>
      <c r="BQ25" s="535"/>
      <c r="BR25" s="535"/>
      <c r="BS25" s="535"/>
      <c r="BT25" s="535"/>
      <c r="BU25" s="535">
        <v>13</v>
      </c>
      <c r="BV25" s="535"/>
      <c r="BW25" s="535"/>
      <c r="BX25" s="535"/>
      <c r="BY25" s="535"/>
      <c r="BZ25" s="535">
        <v>14</v>
      </c>
      <c r="CA25" s="535"/>
      <c r="CB25" s="535"/>
      <c r="CC25" s="535"/>
      <c r="CD25" s="535"/>
      <c r="CE25" s="535">
        <v>15</v>
      </c>
      <c r="CF25" s="535"/>
      <c r="CG25" s="535"/>
      <c r="CH25" s="535"/>
      <c r="CI25" s="535"/>
    </row>
    <row r="26" spans="1:87" ht="24" customHeight="1">
      <c r="A26" s="626" t="s">
        <v>376</v>
      </c>
      <c r="B26" s="626"/>
      <c r="C26" s="626"/>
      <c r="D26" s="626"/>
      <c r="E26" s="626"/>
      <c r="F26" s="626"/>
      <c r="G26" s="626"/>
      <c r="H26" s="626"/>
      <c r="I26" s="626"/>
      <c r="J26" s="626"/>
      <c r="K26" s="626"/>
      <c r="L26" s="626"/>
      <c r="M26" s="626"/>
      <c r="N26" s="626"/>
      <c r="O26" s="626"/>
      <c r="P26" s="626"/>
      <c r="Q26" s="626"/>
      <c r="R26" s="626"/>
      <c r="S26" s="626"/>
      <c r="T26" s="535" t="s">
        <v>84</v>
      </c>
      <c r="U26" s="535"/>
      <c r="V26" s="535"/>
      <c r="W26" s="536"/>
      <c r="X26" s="536"/>
      <c r="Y26" s="536"/>
      <c r="Z26" s="536"/>
      <c r="AA26" s="536"/>
      <c r="AB26" s="536"/>
      <c r="AC26" s="536"/>
      <c r="AD26" s="536"/>
      <c r="AE26" s="536"/>
      <c r="AF26" s="536"/>
      <c r="AG26" s="536"/>
      <c r="AH26" s="536"/>
      <c r="AI26" s="536"/>
      <c r="AJ26" s="536"/>
      <c r="AK26" s="536"/>
      <c r="AL26" s="536"/>
      <c r="AM26" s="536"/>
      <c r="AN26" s="536"/>
      <c r="AO26" s="536"/>
      <c r="AP26" s="536"/>
      <c r="AQ26" s="536"/>
      <c r="AR26" s="536"/>
      <c r="AS26" s="536"/>
      <c r="AT26" s="536"/>
      <c r="AU26" s="536"/>
      <c r="AV26" s="536"/>
      <c r="AW26" s="536"/>
      <c r="AX26" s="536"/>
      <c r="AY26" s="536"/>
      <c r="AZ26" s="536"/>
      <c r="BA26" s="536"/>
      <c r="BB26" s="536"/>
      <c r="BC26" s="536"/>
      <c r="BD26" s="536"/>
      <c r="BE26" s="536"/>
      <c r="BF26" s="536"/>
      <c r="BG26" s="536"/>
      <c r="BH26" s="536"/>
      <c r="BI26" s="536"/>
      <c r="BJ26" s="536"/>
      <c r="BK26" s="536"/>
      <c r="BL26" s="536"/>
      <c r="BM26" s="536"/>
      <c r="BN26" s="536"/>
      <c r="BO26" s="536"/>
      <c r="BP26" s="536"/>
      <c r="BQ26" s="536"/>
      <c r="BR26" s="536"/>
      <c r="BS26" s="536"/>
      <c r="BT26" s="536"/>
      <c r="BU26" s="536"/>
      <c r="BV26" s="536"/>
      <c r="BW26" s="536"/>
      <c r="BX26" s="536"/>
      <c r="BY26" s="536"/>
      <c r="BZ26" s="676">
        <f>W26-AB26+AG26+AL26-AQ26-AV26+BA26-BF26-BK26+BP26-BU26+CE26</f>
        <v>0</v>
      </c>
      <c r="CA26" s="676"/>
      <c r="CB26" s="676"/>
      <c r="CC26" s="676"/>
      <c r="CD26" s="676"/>
      <c r="CE26" s="533">
        <f>AB26+AQ26-BA26+BF26+BU26</f>
        <v>0</v>
      </c>
      <c r="CF26" s="533"/>
      <c r="CG26" s="533"/>
      <c r="CH26" s="533"/>
      <c r="CI26" s="533"/>
    </row>
    <row r="27" spans="1:87" ht="12" customHeight="1">
      <c r="A27" s="626" t="s">
        <v>377</v>
      </c>
      <c r="B27" s="626"/>
      <c r="C27" s="626"/>
      <c r="D27" s="626"/>
      <c r="E27" s="626"/>
      <c r="F27" s="626"/>
      <c r="G27" s="626"/>
      <c r="H27" s="626"/>
      <c r="I27" s="626"/>
      <c r="J27" s="626"/>
      <c r="K27" s="626"/>
      <c r="L27" s="626"/>
      <c r="M27" s="626"/>
      <c r="N27" s="626"/>
      <c r="O27" s="626"/>
      <c r="P27" s="626"/>
      <c r="Q27" s="626"/>
      <c r="R27" s="626"/>
      <c r="S27" s="626"/>
      <c r="T27" s="535" t="s">
        <v>87</v>
      </c>
      <c r="U27" s="535"/>
      <c r="V27" s="535"/>
      <c r="W27" s="536"/>
      <c r="X27" s="536"/>
      <c r="Y27" s="536"/>
      <c r="Z27" s="536"/>
      <c r="AA27" s="536"/>
      <c r="AB27" s="536"/>
      <c r="AC27" s="536"/>
      <c r="AD27" s="536"/>
      <c r="AE27" s="536"/>
      <c r="AF27" s="536"/>
      <c r="AG27" s="536"/>
      <c r="AH27" s="536"/>
      <c r="AI27" s="536"/>
      <c r="AJ27" s="536"/>
      <c r="AK27" s="536"/>
      <c r="AL27" s="536"/>
      <c r="AM27" s="536"/>
      <c r="AN27" s="536"/>
      <c r="AO27" s="536"/>
      <c r="AP27" s="536"/>
      <c r="AQ27" s="536"/>
      <c r="AR27" s="536"/>
      <c r="AS27" s="536"/>
      <c r="AT27" s="536"/>
      <c r="AU27" s="536"/>
      <c r="AV27" s="536"/>
      <c r="AW27" s="536"/>
      <c r="AX27" s="536"/>
      <c r="AY27" s="536"/>
      <c r="AZ27" s="536"/>
      <c r="BA27" s="536"/>
      <c r="BB27" s="536"/>
      <c r="BC27" s="536"/>
      <c r="BD27" s="536"/>
      <c r="BE27" s="536"/>
      <c r="BF27" s="536"/>
      <c r="BG27" s="536"/>
      <c r="BH27" s="536"/>
      <c r="BI27" s="536"/>
      <c r="BJ27" s="536"/>
      <c r="BK27" s="536"/>
      <c r="BL27" s="536"/>
      <c r="BM27" s="536"/>
      <c r="BN27" s="536"/>
      <c r="BO27" s="536"/>
      <c r="BP27" s="536"/>
      <c r="BQ27" s="536"/>
      <c r="BR27" s="536"/>
      <c r="BS27" s="536"/>
      <c r="BT27" s="536"/>
      <c r="BU27" s="536"/>
      <c r="BV27" s="536"/>
      <c r="BW27" s="536"/>
      <c r="BX27" s="536"/>
      <c r="BY27" s="536"/>
      <c r="BZ27" s="676">
        <f aca="true" t="shared" si="0" ref="BZ27:BZ32">W27-AB27+AG27+AL27-AQ27-AV27+BA27-BF27-BK27+BP27-BU27+CE27</f>
        <v>0</v>
      </c>
      <c r="CA27" s="676"/>
      <c r="CB27" s="676"/>
      <c r="CC27" s="676"/>
      <c r="CD27" s="676"/>
      <c r="CE27" s="533">
        <f aca="true" t="shared" si="1" ref="CE27:CE32">AB27+AQ27-BA27+BF27+BU27</f>
        <v>0</v>
      </c>
      <c r="CF27" s="533"/>
      <c r="CG27" s="533"/>
      <c r="CH27" s="533"/>
      <c r="CI27" s="533"/>
    </row>
    <row r="28" spans="1:87" ht="12" customHeight="1">
      <c r="A28" s="626" t="s">
        <v>378</v>
      </c>
      <c r="B28" s="626"/>
      <c r="C28" s="626"/>
      <c r="D28" s="626"/>
      <c r="E28" s="626"/>
      <c r="F28" s="626"/>
      <c r="G28" s="626"/>
      <c r="H28" s="626"/>
      <c r="I28" s="626"/>
      <c r="J28" s="626"/>
      <c r="K28" s="626"/>
      <c r="L28" s="626"/>
      <c r="M28" s="626"/>
      <c r="N28" s="626"/>
      <c r="O28" s="626"/>
      <c r="P28" s="626"/>
      <c r="Q28" s="626"/>
      <c r="R28" s="626"/>
      <c r="S28" s="626"/>
      <c r="T28" s="535" t="s">
        <v>88</v>
      </c>
      <c r="U28" s="535"/>
      <c r="V28" s="535"/>
      <c r="W28" s="536"/>
      <c r="X28" s="536"/>
      <c r="Y28" s="536"/>
      <c r="Z28" s="536"/>
      <c r="AA28" s="536"/>
      <c r="AB28" s="536"/>
      <c r="AC28" s="536"/>
      <c r="AD28" s="536"/>
      <c r="AE28" s="536"/>
      <c r="AF28" s="536"/>
      <c r="AG28" s="536"/>
      <c r="AH28" s="536"/>
      <c r="AI28" s="536"/>
      <c r="AJ28" s="536"/>
      <c r="AK28" s="536"/>
      <c r="AL28" s="536"/>
      <c r="AM28" s="536"/>
      <c r="AN28" s="536"/>
      <c r="AO28" s="536"/>
      <c r="AP28" s="536"/>
      <c r="AQ28" s="536"/>
      <c r="AR28" s="536"/>
      <c r="AS28" s="536"/>
      <c r="AT28" s="536"/>
      <c r="AU28" s="536"/>
      <c r="AV28" s="536"/>
      <c r="AW28" s="536"/>
      <c r="AX28" s="536"/>
      <c r="AY28" s="536"/>
      <c r="AZ28" s="536"/>
      <c r="BA28" s="536"/>
      <c r="BB28" s="536"/>
      <c r="BC28" s="536"/>
      <c r="BD28" s="536"/>
      <c r="BE28" s="536"/>
      <c r="BF28" s="536"/>
      <c r="BG28" s="536"/>
      <c r="BH28" s="536"/>
      <c r="BI28" s="536"/>
      <c r="BJ28" s="536"/>
      <c r="BK28" s="536"/>
      <c r="BL28" s="536"/>
      <c r="BM28" s="536"/>
      <c r="BN28" s="536"/>
      <c r="BO28" s="536"/>
      <c r="BP28" s="536"/>
      <c r="BQ28" s="536"/>
      <c r="BR28" s="536"/>
      <c r="BS28" s="536"/>
      <c r="BT28" s="536"/>
      <c r="BU28" s="536"/>
      <c r="BV28" s="536"/>
      <c r="BW28" s="536"/>
      <c r="BX28" s="536"/>
      <c r="BY28" s="536"/>
      <c r="BZ28" s="676">
        <f t="shared" si="0"/>
        <v>0</v>
      </c>
      <c r="CA28" s="676"/>
      <c r="CB28" s="676"/>
      <c r="CC28" s="676"/>
      <c r="CD28" s="676"/>
      <c r="CE28" s="533">
        <f t="shared" si="1"/>
        <v>0</v>
      </c>
      <c r="CF28" s="533"/>
      <c r="CG28" s="533"/>
      <c r="CH28" s="533"/>
      <c r="CI28" s="533"/>
    </row>
    <row r="29" spans="1:87" ht="12" customHeight="1">
      <c r="A29" s="626" t="s">
        <v>379</v>
      </c>
      <c r="B29" s="626"/>
      <c r="C29" s="626"/>
      <c r="D29" s="626"/>
      <c r="E29" s="626"/>
      <c r="F29" s="626"/>
      <c r="G29" s="626"/>
      <c r="H29" s="626"/>
      <c r="I29" s="626"/>
      <c r="J29" s="626"/>
      <c r="K29" s="626"/>
      <c r="L29" s="626"/>
      <c r="M29" s="626"/>
      <c r="N29" s="626"/>
      <c r="O29" s="626"/>
      <c r="P29" s="626"/>
      <c r="Q29" s="626"/>
      <c r="R29" s="626"/>
      <c r="S29" s="626"/>
      <c r="T29" s="535" t="s">
        <v>91</v>
      </c>
      <c r="U29" s="535"/>
      <c r="V29" s="535"/>
      <c r="W29" s="536"/>
      <c r="X29" s="536"/>
      <c r="Y29" s="536"/>
      <c r="Z29" s="536"/>
      <c r="AA29" s="536"/>
      <c r="AB29" s="536"/>
      <c r="AC29" s="536"/>
      <c r="AD29" s="536"/>
      <c r="AE29" s="536"/>
      <c r="AF29" s="536"/>
      <c r="AG29" s="536"/>
      <c r="AH29" s="536"/>
      <c r="AI29" s="536"/>
      <c r="AJ29" s="536"/>
      <c r="AK29" s="536"/>
      <c r="AL29" s="536"/>
      <c r="AM29" s="536"/>
      <c r="AN29" s="536"/>
      <c r="AO29" s="536"/>
      <c r="AP29" s="536"/>
      <c r="AQ29" s="536"/>
      <c r="AR29" s="536"/>
      <c r="AS29" s="536"/>
      <c r="AT29" s="536"/>
      <c r="AU29" s="536"/>
      <c r="AV29" s="536"/>
      <c r="AW29" s="536"/>
      <c r="AX29" s="536"/>
      <c r="AY29" s="536"/>
      <c r="AZ29" s="536"/>
      <c r="BA29" s="536"/>
      <c r="BB29" s="536"/>
      <c r="BC29" s="536"/>
      <c r="BD29" s="536"/>
      <c r="BE29" s="536"/>
      <c r="BF29" s="536"/>
      <c r="BG29" s="536"/>
      <c r="BH29" s="536"/>
      <c r="BI29" s="536"/>
      <c r="BJ29" s="536"/>
      <c r="BK29" s="536"/>
      <c r="BL29" s="536"/>
      <c r="BM29" s="536"/>
      <c r="BN29" s="536"/>
      <c r="BO29" s="536"/>
      <c r="BP29" s="536"/>
      <c r="BQ29" s="536"/>
      <c r="BR29" s="536"/>
      <c r="BS29" s="536"/>
      <c r="BT29" s="536"/>
      <c r="BU29" s="536"/>
      <c r="BV29" s="536"/>
      <c r="BW29" s="536"/>
      <c r="BX29" s="536"/>
      <c r="BY29" s="536"/>
      <c r="BZ29" s="676">
        <f t="shared" si="0"/>
        <v>0</v>
      </c>
      <c r="CA29" s="676"/>
      <c r="CB29" s="676"/>
      <c r="CC29" s="676"/>
      <c r="CD29" s="676"/>
      <c r="CE29" s="533">
        <f t="shared" si="1"/>
        <v>0</v>
      </c>
      <c r="CF29" s="533"/>
      <c r="CG29" s="533"/>
      <c r="CH29" s="533"/>
      <c r="CI29" s="533"/>
    </row>
    <row r="30" spans="1:87" ht="12" customHeight="1">
      <c r="A30" s="626" t="s">
        <v>380</v>
      </c>
      <c r="B30" s="626"/>
      <c r="C30" s="626"/>
      <c r="D30" s="626"/>
      <c r="E30" s="626"/>
      <c r="F30" s="626"/>
      <c r="G30" s="626"/>
      <c r="H30" s="626"/>
      <c r="I30" s="626"/>
      <c r="J30" s="626"/>
      <c r="K30" s="626"/>
      <c r="L30" s="626"/>
      <c r="M30" s="626"/>
      <c r="N30" s="626"/>
      <c r="O30" s="626"/>
      <c r="P30" s="626"/>
      <c r="Q30" s="626"/>
      <c r="R30" s="626"/>
      <c r="S30" s="626"/>
      <c r="T30" s="535" t="s">
        <v>93</v>
      </c>
      <c r="U30" s="535"/>
      <c r="V30" s="535"/>
      <c r="W30" s="536"/>
      <c r="X30" s="536"/>
      <c r="Y30" s="536"/>
      <c r="Z30" s="536"/>
      <c r="AA30" s="536"/>
      <c r="AB30" s="536"/>
      <c r="AC30" s="536"/>
      <c r="AD30" s="536"/>
      <c r="AE30" s="536"/>
      <c r="AF30" s="536"/>
      <c r="AG30" s="536"/>
      <c r="AH30" s="536"/>
      <c r="AI30" s="536"/>
      <c r="AJ30" s="536"/>
      <c r="AK30" s="536"/>
      <c r="AL30" s="536"/>
      <c r="AM30" s="536"/>
      <c r="AN30" s="536"/>
      <c r="AO30" s="536"/>
      <c r="AP30" s="536"/>
      <c r="AQ30" s="536"/>
      <c r="AR30" s="536"/>
      <c r="AS30" s="536"/>
      <c r="AT30" s="536"/>
      <c r="AU30" s="536"/>
      <c r="AV30" s="536"/>
      <c r="AW30" s="536"/>
      <c r="AX30" s="536"/>
      <c r="AY30" s="536"/>
      <c r="AZ30" s="536"/>
      <c r="BA30" s="536"/>
      <c r="BB30" s="536"/>
      <c r="BC30" s="536"/>
      <c r="BD30" s="536"/>
      <c r="BE30" s="536"/>
      <c r="BF30" s="536"/>
      <c r="BG30" s="536"/>
      <c r="BH30" s="536"/>
      <c r="BI30" s="536"/>
      <c r="BJ30" s="536"/>
      <c r="BK30" s="536"/>
      <c r="BL30" s="536"/>
      <c r="BM30" s="536"/>
      <c r="BN30" s="536"/>
      <c r="BO30" s="536"/>
      <c r="BP30" s="536"/>
      <c r="BQ30" s="536"/>
      <c r="BR30" s="536"/>
      <c r="BS30" s="536"/>
      <c r="BT30" s="536"/>
      <c r="BU30" s="536"/>
      <c r="BV30" s="536"/>
      <c r="BW30" s="536"/>
      <c r="BX30" s="536"/>
      <c r="BY30" s="536"/>
      <c r="BZ30" s="676">
        <f t="shared" si="0"/>
        <v>0</v>
      </c>
      <c r="CA30" s="676"/>
      <c r="CB30" s="676"/>
      <c r="CC30" s="676"/>
      <c r="CD30" s="676"/>
      <c r="CE30" s="533">
        <f t="shared" si="1"/>
        <v>0</v>
      </c>
      <c r="CF30" s="533"/>
      <c r="CG30" s="533"/>
      <c r="CH30" s="533"/>
      <c r="CI30" s="533"/>
    </row>
    <row r="31" spans="1:87" ht="12" customHeight="1">
      <c r="A31" s="626"/>
      <c r="B31" s="626"/>
      <c r="C31" s="626"/>
      <c r="D31" s="626"/>
      <c r="E31" s="626"/>
      <c r="F31" s="626"/>
      <c r="G31" s="626"/>
      <c r="H31" s="626"/>
      <c r="I31" s="626"/>
      <c r="J31" s="626"/>
      <c r="K31" s="626"/>
      <c r="L31" s="626"/>
      <c r="M31" s="626"/>
      <c r="N31" s="626"/>
      <c r="O31" s="626"/>
      <c r="P31" s="626"/>
      <c r="Q31" s="626"/>
      <c r="R31" s="626"/>
      <c r="S31" s="626"/>
      <c r="T31" s="535" t="s">
        <v>94</v>
      </c>
      <c r="U31" s="535"/>
      <c r="V31" s="535"/>
      <c r="W31" s="536"/>
      <c r="X31" s="536"/>
      <c r="Y31" s="536"/>
      <c r="Z31" s="536"/>
      <c r="AA31" s="536"/>
      <c r="AB31" s="536"/>
      <c r="AC31" s="536"/>
      <c r="AD31" s="536"/>
      <c r="AE31" s="536"/>
      <c r="AF31" s="536"/>
      <c r="AG31" s="536"/>
      <c r="AH31" s="536"/>
      <c r="AI31" s="536"/>
      <c r="AJ31" s="536"/>
      <c r="AK31" s="536"/>
      <c r="AL31" s="536"/>
      <c r="AM31" s="536"/>
      <c r="AN31" s="536"/>
      <c r="AO31" s="536"/>
      <c r="AP31" s="536"/>
      <c r="AQ31" s="536"/>
      <c r="AR31" s="536"/>
      <c r="AS31" s="536"/>
      <c r="AT31" s="536"/>
      <c r="AU31" s="536"/>
      <c r="AV31" s="536"/>
      <c r="AW31" s="536"/>
      <c r="AX31" s="536"/>
      <c r="AY31" s="536"/>
      <c r="AZ31" s="536"/>
      <c r="BA31" s="536"/>
      <c r="BB31" s="536"/>
      <c r="BC31" s="536"/>
      <c r="BD31" s="536"/>
      <c r="BE31" s="536"/>
      <c r="BF31" s="536"/>
      <c r="BG31" s="536"/>
      <c r="BH31" s="536"/>
      <c r="BI31" s="536"/>
      <c r="BJ31" s="536"/>
      <c r="BK31" s="536"/>
      <c r="BL31" s="536"/>
      <c r="BM31" s="536"/>
      <c r="BN31" s="536"/>
      <c r="BO31" s="536"/>
      <c r="BP31" s="536"/>
      <c r="BQ31" s="536"/>
      <c r="BR31" s="536"/>
      <c r="BS31" s="536"/>
      <c r="BT31" s="536"/>
      <c r="BU31" s="536"/>
      <c r="BV31" s="536"/>
      <c r="BW31" s="536"/>
      <c r="BX31" s="536"/>
      <c r="BY31" s="536"/>
      <c r="BZ31" s="676">
        <f t="shared" si="0"/>
        <v>0</v>
      </c>
      <c r="CA31" s="676"/>
      <c r="CB31" s="676"/>
      <c r="CC31" s="676"/>
      <c r="CD31" s="676"/>
      <c r="CE31" s="533">
        <f t="shared" si="1"/>
        <v>0</v>
      </c>
      <c r="CF31" s="533"/>
      <c r="CG31" s="533"/>
      <c r="CH31" s="533"/>
      <c r="CI31" s="533"/>
    </row>
    <row r="32" spans="1:87" ht="12" customHeight="1">
      <c r="A32" s="626" t="s">
        <v>381</v>
      </c>
      <c r="B32" s="626"/>
      <c r="C32" s="626"/>
      <c r="D32" s="626"/>
      <c r="E32" s="626"/>
      <c r="F32" s="626"/>
      <c r="G32" s="626"/>
      <c r="H32" s="626"/>
      <c r="I32" s="626"/>
      <c r="J32" s="626"/>
      <c r="K32" s="626"/>
      <c r="L32" s="626"/>
      <c r="M32" s="626"/>
      <c r="N32" s="626"/>
      <c r="O32" s="626"/>
      <c r="P32" s="626"/>
      <c r="Q32" s="626"/>
      <c r="R32" s="626"/>
      <c r="S32" s="626"/>
      <c r="T32" s="535" t="s">
        <v>95</v>
      </c>
      <c r="U32" s="535"/>
      <c r="V32" s="535"/>
      <c r="W32" s="536">
        <v>42</v>
      </c>
      <c r="X32" s="536"/>
      <c r="Y32" s="536"/>
      <c r="Z32" s="536"/>
      <c r="AA32" s="536"/>
      <c r="AB32" s="536">
        <v>9</v>
      </c>
      <c r="AC32" s="536"/>
      <c r="AD32" s="536"/>
      <c r="AE32" s="536"/>
      <c r="AF32" s="536"/>
      <c r="AG32" s="536">
        <v>3</v>
      </c>
      <c r="AH32" s="536"/>
      <c r="AI32" s="536"/>
      <c r="AJ32" s="536"/>
      <c r="AK32" s="536"/>
      <c r="AL32" s="536"/>
      <c r="AM32" s="536"/>
      <c r="AN32" s="536"/>
      <c r="AO32" s="536"/>
      <c r="AP32" s="536"/>
      <c r="AQ32" s="536"/>
      <c r="AR32" s="536"/>
      <c r="AS32" s="536"/>
      <c r="AT32" s="536"/>
      <c r="AU32" s="536"/>
      <c r="AV32" s="536">
        <v>5</v>
      </c>
      <c r="AW32" s="536"/>
      <c r="AX32" s="536"/>
      <c r="AY32" s="536"/>
      <c r="AZ32" s="536"/>
      <c r="BA32" s="536">
        <v>5</v>
      </c>
      <c r="BB32" s="536"/>
      <c r="BC32" s="536"/>
      <c r="BD32" s="536"/>
      <c r="BE32" s="536"/>
      <c r="BF32" s="536">
        <v>29</v>
      </c>
      <c r="BG32" s="536"/>
      <c r="BH32" s="536"/>
      <c r="BI32" s="536"/>
      <c r="BJ32" s="536"/>
      <c r="BK32" s="536"/>
      <c r="BL32" s="536"/>
      <c r="BM32" s="536"/>
      <c r="BN32" s="536"/>
      <c r="BO32" s="536"/>
      <c r="BP32" s="536"/>
      <c r="BQ32" s="536"/>
      <c r="BR32" s="536"/>
      <c r="BS32" s="536"/>
      <c r="BT32" s="536"/>
      <c r="BU32" s="536"/>
      <c r="BV32" s="536"/>
      <c r="BW32" s="536"/>
      <c r="BX32" s="536"/>
      <c r="BY32" s="536"/>
      <c r="BZ32" s="676">
        <f t="shared" si="0"/>
        <v>40</v>
      </c>
      <c r="CA32" s="676"/>
      <c r="CB32" s="676"/>
      <c r="CC32" s="676"/>
      <c r="CD32" s="676"/>
      <c r="CE32" s="533">
        <f t="shared" si="1"/>
        <v>33</v>
      </c>
      <c r="CF32" s="533"/>
      <c r="CG32" s="533"/>
      <c r="CH32" s="533"/>
      <c r="CI32" s="533"/>
    </row>
    <row r="33" spans="1:87" ht="12" customHeight="1">
      <c r="A33" s="626" t="s">
        <v>181</v>
      </c>
      <c r="B33" s="626"/>
      <c r="C33" s="626"/>
      <c r="D33" s="626"/>
      <c r="E33" s="626"/>
      <c r="F33" s="626"/>
      <c r="G33" s="626"/>
      <c r="H33" s="626"/>
      <c r="I33" s="626"/>
      <c r="J33" s="626"/>
      <c r="K33" s="626"/>
      <c r="L33" s="626"/>
      <c r="M33" s="626"/>
      <c r="N33" s="626"/>
      <c r="O33" s="626"/>
      <c r="P33" s="626"/>
      <c r="Q33" s="626"/>
      <c r="R33" s="626"/>
      <c r="S33" s="626"/>
      <c r="T33" s="535" t="s">
        <v>96</v>
      </c>
      <c r="U33" s="535"/>
      <c r="V33" s="535"/>
      <c r="W33" s="676">
        <f>SUM(W26:AA32)</f>
        <v>42</v>
      </c>
      <c r="X33" s="676"/>
      <c r="Y33" s="676"/>
      <c r="Z33" s="676"/>
      <c r="AA33" s="676"/>
      <c r="AB33" s="676">
        <f>SUM(AB26:AF32)</f>
        <v>9</v>
      </c>
      <c r="AC33" s="676"/>
      <c r="AD33" s="676"/>
      <c r="AE33" s="676"/>
      <c r="AF33" s="676"/>
      <c r="AG33" s="676">
        <f>SUM(AG26:AK32)</f>
        <v>3</v>
      </c>
      <c r="AH33" s="676"/>
      <c r="AI33" s="676"/>
      <c r="AJ33" s="676"/>
      <c r="AK33" s="676"/>
      <c r="AL33" s="676">
        <f>SUM(AL26:AP32)</f>
        <v>0</v>
      </c>
      <c r="AM33" s="676"/>
      <c r="AN33" s="676"/>
      <c r="AO33" s="676"/>
      <c r="AP33" s="676"/>
      <c r="AQ33" s="676">
        <f>SUM(AQ26:AU32)</f>
        <v>0</v>
      </c>
      <c r="AR33" s="676"/>
      <c r="AS33" s="676"/>
      <c r="AT33" s="676"/>
      <c r="AU33" s="676"/>
      <c r="AV33" s="676">
        <f>SUM(AV26:AZ32)</f>
        <v>5</v>
      </c>
      <c r="AW33" s="676"/>
      <c r="AX33" s="676"/>
      <c r="AY33" s="676"/>
      <c r="AZ33" s="676"/>
      <c r="BA33" s="676">
        <f>SUM(BA26:BE32)</f>
        <v>5</v>
      </c>
      <c r="BB33" s="676"/>
      <c r="BC33" s="676"/>
      <c r="BD33" s="676"/>
      <c r="BE33" s="676"/>
      <c r="BF33" s="676">
        <f>SUM(BF26:BJ32)</f>
        <v>29</v>
      </c>
      <c r="BG33" s="676"/>
      <c r="BH33" s="676"/>
      <c r="BI33" s="676"/>
      <c r="BJ33" s="676"/>
      <c r="BK33" s="676">
        <f>SUM(BK26:BO32)</f>
        <v>0</v>
      </c>
      <c r="BL33" s="676"/>
      <c r="BM33" s="676"/>
      <c r="BN33" s="676"/>
      <c r="BO33" s="676"/>
      <c r="BP33" s="676">
        <f>SUM(BP26:BT32)</f>
        <v>0</v>
      </c>
      <c r="BQ33" s="676"/>
      <c r="BR33" s="676"/>
      <c r="BS33" s="676"/>
      <c r="BT33" s="676"/>
      <c r="BU33" s="676">
        <f>SUM(BU26:BY32)</f>
        <v>0</v>
      </c>
      <c r="BV33" s="676"/>
      <c r="BW33" s="676"/>
      <c r="BX33" s="676"/>
      <c r="BY33" s="676"/>
      <c r="BZ33" s="676">
        <f>SUM(BZ26:CD32)</f>
        <v>40</v>
      </c>
      <c r="CA33" s="676"/>
      <c r="CB33" s="676"/>
      <c r="CC33" s="676"/>
      <c r="CD33" s="676"/>
      <c r="CE33" s="676">
        <f>SUM(CE26:CI32)</f>
        <v>33</v>
      </c>
      <c r="CF33" s="676"/>
      <c r="CG33" s="676"/>
      <c r="CH33" s="676"/>
      <c r="CI33" s="676"/>
    </row>
    <row r="34" spans="1:87" ht="12" customHeight="1">
      <c r="A34" s="626" t="s">
        <v>382</v>
      </c>
      <c r="B34" s="626"/>
      <c r="C34" s="626"/>
      <c r="D34" s="626"/>
      <c r="E34" s="626"/>
      <c r="F34" s="626"/>
      <c r="G34" s="626"/>
      <c r="H34" s="626"/>
      <c r="I34" s="626"/>
      <c r="J34" s="626"/>
      <c r="K34" s="626"/>
      <c r="L34" s="626"/>
      <c r="M34" s="626"/>
      <c r="N34" s="626"/>
      <c r="O34" s="626"/>
      <c r="P34" s="626"/>
      <c r="Q34" s="626"/>
      <c r="R34" s="626"/>
      <c r="S34" s="626"/>
      <c r="T34" s="535" t="s">
        <v>158</v>
      </c>
      <c r="U34" s="535"/>
      <c r="V34" s="535"/>
      <c r="W34" s="536"/>
      <c r="X34" s="536"/>
      <c r="Y34" s="536"/>
      <c r="Z34" s="536"/>
      <c r="AA34" s="536"/>
      <c r="AB34" s="536"/>
      <c r="AC34" s="536"/>
      <c r="AD34" s="536"/>
      <c r="AE34" s="536"/>
      <c r="AF34" s="536"/>
      <c r="AG34" s="536"/>
      <c r="AH34" s="536"/>
      <c r="AI34" s="536"/>
      <c r="AJ34" s="536"/>
      <c r="AK34" s="536"/>
      <c r="AL34" s="536"/>
      <c r="AM34" s="536"/>
      <c r="AN34" s="536"/>
      <c r="AO34" s="536"/>
      <c r="AP34" s="536"/>
      <c r="AQ34" s="536"/>
      <c r="AR34" s="536"/>
      <c r="AS34" s="536"/>
      <c r="AT34" s="536"/>
      <c r="AU34" s="536"/>
      <c r="AV34" s="536"/>
      <c r="AW34" s="536"/>
      <c r="AX34" s="536"/>
      <c r="AY34" s="536"/>
      <c r="AZ34" s="536"/>
      <c r="BA34" s="536"/>
      <c r="BB34" s="536"/>
      <c r="BC34" s="536"/>
      <c r="BD34" s="536"/>
      <c r="BE34" s="536"/>
      <c r="BF34" s="536"/>
      <c r="BG34" s="536"/>
      <c r="BH34" s="536"/>
      <c r="BI34" s="536"/>
      <c r="BJ34" s="536"/>
      <c r="BK34" s="536"/>
      <c r="BL34" s="536"/>
      <c r="BM34" s="536"/>
      <c r="BN34" s="536"/>
      <c r="BO34" s="536"/>
      <c r="BP34" s="536"/>
      <c r="BQ34" s="536"/>
      <c r="BR34" s="536"/>
      <c r="BS34" s="536"/>
      <c r="BT34" s="536"/>
      <c r="BU34" s="536"/>
      <c r="BV34" s="536"/>
      <c r="BW34" s="536"/>
      <c r="BX34" s="536"/>
      <c r="BY34" s="536"/>
      <c r="BZ34" s="676">
        <f>W34-AB34+AG34-AV34+BA34-BK34+BP34-BU34</f>
        <v>0</v>
      </c>
      <c r="CA34" s="676"/>
      <c r="CB34" s="676"/>
      <c r="CC34" s="676"/>
      <c r="CD34" s="676"/>
      <c r="CE34" s="680"/>
      <c r="CF34" s="680"/>
      <c r="CG34" s="680"/>
      <c r="CH34" s="680"/>
      <c r="CI34" s="680"/>
    </row>
    <row r="35" ht="8.25" customHeight="1"/>
    <row r="36" spans="1:83" ht="12" customHeight="1">
      <c r="A36" s="566" t="s">
        <v>383</v>
      </c>
      <c r="B36" s="566"/>
      <c r="C36" s="566"/>
      <c r="D36" s="566"/>
      <c r="E36" s="566"/>
      <c r="F36" s="566"/>
      <c r="G36" s="566"/>
      <c r="H36" s="566"/>
      <c r="I36" s="566"/>
      <c r="J36" s="566"/>
      <c r="K36" s="566"/>
      <c r="L36" s="566"/>
      <c r="M36" s="566"/>
      <c r="N36" s="566"/>
      <c r="O36" s="566"/>
      <c r="P36" s="566"/>
      <c r="Q36" s="566"/>
      <c r="R36" s="566"/>
      <c r="S36" s="566"/>
      <c r="T36" s="566"/>
      <c r="U36" s="566"/>
      <c r="V36" s="566"/>
      <c r="W36" s="566" t="s">
        <v>384</v>
      </c>
      <c r="X36" s="566"/>
      <c r="Y36" s="566"/>
      <c r="Z36" s="566"/>
      <c r="AA36" s="566"/>
      <c r="AB36" s="566"/>
      <c r="AC36" s="566"/>
      <c r="AD36" s="566"/>
      <c r="AE36" s="566"/>
      <c r="AF36" s="566"/>
      <c r="AG36" s="566"/>
      <c r="AH36" s="566"/>
      <c r="AI36" s="566"/>
      <c r="AJ36" s="566"/>
      <c r="AK36" s="566"/>
      <c r="AL36" s="566"/>
      <c r="AM36" s="566"/>
      <c r="AN36" s="566"/>
      <c r="AO36" s="566"/>
      <c r="AP36" s="566"/>
      <c r="AQ36" s="566"/>
      <c r="AR36" s="566"/>
      <c r="AS36" s="566"/>
      <c r="AT36" s="566"/>
      <c r="AU36" s="566"/>
      <c r="AV36" s="566"/>
      <c r="AW36" s="566"/>
      <c r="AX36" s="566"/>
      <c r="AY36" s="566"/>
      <c r="AZ36" s="566"/>
      <c r="BA36" s="566"/>
      <c r="BB36" s="566"/>
      <c r="BC36" s="566"/>
      <c r="BD36" s="566"/>
      <c r="BE36" s="566"/>
      <c r="BF36" s="566"/>
      <c r="BG36" s="566"/>
      <c r="BH36" s="566"/>
      <c r="BI36" s="566"/>
      <c r="BJ36" s="566"/>
      <c r="BK36" s="566"/>
      <c r="BL36" s="566"/>
      <c r="BM36" s="566"/>
      <c r="BN36" s="566"/>
      <c r="BO36" s="566"/>
      <c r="BP36" s="566"/>
      <c r="BQ36" s="566"/>
      <c r="BR36" s="566"/>
      <c r="BS36" s="566"/>
      <c r="BT36" s="566"/>
      <c r="BU36" s="602" t="s">
        <v>385</v>
      </c>
      <c r="BV36" s="602"/>
      <c r="BW36" s="602"/>
      <c r="BX36" s="602"/>
      <c r="BY36" s="616"/>
      <c r="BZ36" s="616"/>
      <c r="CA36" s="616"/>
      <c r="CB36" s="616"/>
      <c r="CC36" s="616"/>
      <c r="CD36" s="616"/>
      <c r="CE36" s="616"/>
    </row>
    <row r="37" spans="1:83" ht="12" customHeight="1">
      <c r="A37" s="566"/>
      <c r="B37" s="566"/>
      <c r="C37" s="566"/>
      <c r="D37" s="566"/>
      <c r="E37" s="566"/>
      <c r="F37" s="566"/>
      <c r="G37" s="566"/>
      <c r="H37" s="566"/>
      <c r="I37" s="566"/>
      <c r="J37" s="566"/>
      <c r="K37" s="566"/>
      <c r="L37" s="566"/>
      <c r="M37" s="566"/>
      <c r="N37" s="566"/>
      <c r="O37" s="566"/>
      <c r="P37" s="566"/>
      <c r="Q37" s="566"/>
      <c r="R37" s="566"/>
      <c r="S37" s="566"/>
      <c r="T37" s="566"/>
      <c r="U37" s="566"/>
      <c r="V37" s="566"/>
      <c r="W37" s="566" t="s">
        <v>386</v>
      </c>
      <c r="X37" s="566"/>
      <c r="Y37" s="566"/>
      <c r="Z37" s="566"/>
      <c r="AA37" s="566"/>
      <c r="AB37" s="566"/>
      <c r="AC37" s="566"/>
      <c r="AD37" s="566"/>
      <c r="AE37" s="566"/>
      <c r="AF37" s="566"/>
      <c r="AG37" s="566"/>
      <c r="AH37" s="566"/>
      <c r="AI37" s="566"/>
      <c r="AJ37" s="566"/>
      <c r="AK37" s="566"/>
      <c r="AL37" s="566"/>
      <c r="AM37" s="566"/>
      <c r="AN37" s="566"/>
      <c r="AO37" s="566"/>
      <c r="AP37" s="566"/>
      <c r="AQ37" s="566"/>
      <c r="AR37" s="566"/>
      <c r="AS37" s="566"/>
      <c r="AT37" s="566"/>
      <c r="AU37" s="566"/>
      <c r="AV37" s="566"/>
      <c r="AW37" s="566"/>
      <c r="AX37" s="566"/>
      <c r="AY37" s="566"/>
      <c r="AZ37" s="566"/>
      <c r="BA37" s="566"/>
      <c r="BB37" s="566"/>
      <c r="BC37" s="566"/>
      <c r="BD37" s="566"/>
      <c r="BE37" s="566"/>
      <c r="BF37" s="566"/>
      <c r="BG37" s="566"/>
      <c r="BH37" s="566"/>
      <c r="BI37" s="566"/>
      <c r="BJ37" s="566"/>
      <c r="BK37" s="566"/>
      <c r="BL37" s="566"/>
      <c r="BM37" s="566"/>
      <c r="BN37" s="566"/>
      <c r="BO37" s="566"/>
      <c r="BP37" s="566"/>
      <c r="BQ37" s="566"/>
      <c r="BR37" s="566"/>
      <c r="BS37" s="566"/>
      <c r="BT37" s="566"/>
      <c r="BU37" s="602" t="s">
        <v>387</v>
      </c>
      <c r="BV37" s="602"/>
      <c r="BW37" s="602"/>
      <c r="BX37" s="602"/>
      <c r="BY37" s="603"/>
      <c r="BZ37" s="603"/>
      <c r="CA37" s="603"/>
      <c r="CB37" s="603"/>
      <c r="CC37" s="603"/>
      <c r="CD37" s="603"/>
      <c r="CE37" s="603"/>
    </row>
    <row r="38" spans="1:83" ht="12" customHeight="1">
      <c r="A38" s="566"/>
      <c r="B38" s="566"/>
      <c r="C38" s="566"/>
      <c r="D38" s="566"/>
      <c r="E38" s="566"/>
      <c r="F38" s="566"/>
      <c r="G38" s="566"/>
      <c r="H38" s="566"/>
      <c r="I38" s="566"/>
      <c r="J38" s="566"/>
      <c r="K38" s="566"/>
      <c r="L38" s="566"/>
      <c r="M38" s="566"/>
      <c r="N38" s="566"/>
      <c r="O38" s="566"/>
      <c r="P38" s="566"/>
      <c r="Q38" s="566"/>
      <c r="R38" s="566"/>
      <c r="S38" s="566"/>
      <c r="T38" s="566"/>
      <c r="U38" s="566"/>
      <c r="V38" s="566"/>
      <c r="W38" s="566" t="s">
        <v>388</v>
      </c>
      <c r="X38" s="566"/>
      <c r="Y38" s="566"/>
      <c r="Z38" s="566"/>
      <c r="AA38" s="566"/>
      <c r="AB38" s="566"/>
      <c r="AC38" s="566"/>
      <c r="AD38" s="566"/>
      <c r="AE38" s="566"/>
      <c r="AF38" s="566"/>
      <c r="AG38" s="566"/>
      <c r="AH38" s="566"/>
      <c r="AI38" s="566"/>
      <c r="AJ38" s="566"/>
      <c r="AK38" s="566"/>
      <c r="AL38" s="566"/>
      <c r="AM38" s="566"/>
      <c r="AN38" s="566"/>
      <c r="AO38" s="566"/>
      <c r="AP38" s="566"/>
      <c r="AQ38" s="566"/>
      <c r="AR38" s="566"/>
      <c r="AS38" s="566"/>
      <c r="AT38" s="566"/>
      <c r="AU38" s="566"/>
      <c r="AV38" s="566"/>
      <c r="AW38" s="566"/>
      <c r="AX38" s="566"/>
      <c r="AY38" s="566"/>
      <c r="AZ38" s="566"/>
      <c r="BA38" s="566"/>
      <c r="BB38" s="566"/>
      <c r="BC38" s="566"/>
      <c r="BD38" s="566"/>
      <c r="BE38" s="566"/>
      <c r="BF38" s="566"/>
      <c r="BG38" s="566"/>
      <c r="BH38" s="566"/>
      <c r="BI38" s="566"/>
      <c r="BJ38" s="566"/>
      <c r="BK38" s="566"/>
      <c r="BL38" s="566"/>
      <c r="BM38" s="566"/>
      <c r="BN38" s="566"/>
      <c r="BO38" s="566"/>
      <c r="BP38" s="566"/>
      <c r="BQ38" s="566"/>
      <c r="BR38" s="566"/>
      <c r="BS38" s="566"/>
      <c r="BT38" s="566"/>
      <c r="BU38" s="602" t="s">
        <v>389</v>
      </c>
      <c r="BV38" s="602"/>
      <c r="BW38" s="602"/>
      <c r="BX38" s="602"/>
      <c r="BY38" s="603"/>
      <c r="BZ38" s="603"/>
      <c r="CA38" s="603"/>
      <c r="CB38" s="603"/>
      <c r="CC38" s="603"/>
      <c r="CD38" s="603"/>
      <c r="CE38" s="603"/>
    </row>
    <row r="39" spans="1:83" ht="12" customHeight="1">
      <c r="A39" s="566" t="s">
        <v>390</v>
      </c>
      <c r="B39" s="566"/>
      <c r="C39" s="566"/>
      <c r="D39" s="566"/>
      <c r="E39" s="566"/>
      <c r="F39" s="566"/>
      <c r="G39" s="566"/>
      <c r="H39" s="566"/>
      <c r="I39" s="566"/>
      <c r="J39" s="566"/>
      <c r="K39" s="566"/>
      <c r="L39" s="566"/>
      <c r="M39" s="566"/>
      <c r="N39" s="566"/>
      <c r="O39" s="566"/>
      <c r="P39" s="566"/>
      <c r="Q39" s="566"/>
      <c r="R39" s="566"/>
      <c r="S39" s="566"/>
      <c r="T39" s="566"/>
      <c r="U39" s="566"/>
      <c r="V39" s="566"/>
      <c r="W39" s="566" t="s">
        <v>391</v>
      </c>
      <c r="X39" s="566"/>
      <c r="Y39" s="566"/>
      <c r="Z39" s="566"/>
      <c r="AA39" s="566"/>
      <c r="AB39" s="566"/>
      <c r="AC39" s="566"/>
      <c r="AD39" s="566"/>
      <c r="AE39" s="566"/>
      <c r="AF39" s="566"/>
      <c r="AG39" s="566"/>
      <c r="AH39" s="566"/>
      <c r="AI39" s="566"/>
      <c r="AJ39" s="566"/>
      <c r="AK39" s="566"/>
      <c r="AL39" s="566"/>
      <c r="AM39" s="566"/>
      <c r="AN39" s="566"/>
      <c r="AO39" s="566"/>
      <c r="AP39" s="566"/>
      <c r="AQ39" s="566"/>
      <c r="AR39" s="566"/>
      <c r="AS39" s="566"/>
      <c r="AT39" s="566"/>
      <c r="AU39" s="566"/>
      <c r="AV39" s="566"/>
      <c r="AW39" s="566"/>
      <c r="AX39" s="566"/>
      <c r="AY39" s="566"/>
      <c r="AZ39" s="566"/>
      <c r="BA39" s="566"/>
      <c r="BB39" s="566"/>
      <c r="BC39" s="566"/>
      <c r="BD39" s="566"/>
      <c r="BE39" s="566"/>
      <c r="BF39" s="566"/>
      <c r="BG39" s="566"/>
      <c r="BH39" s="566"/>
      <c r="BI39" s="566"/>
      <c r="BJ39" s="566"/>
      <c r="BK39" s="566"/>
      <c r="BL39" s="566"/>
      <c r="BM39" s="566"/>
      <c r="BN39" s="566"/>
      <c r="BO39" s="566"/>
      <c r="BP39" s="566"/>
      <c r="BQ39" s="566"/>
      <c r="BR39" s="566"/>
      <c r="BS39" s="566"/>
      <c r="BT39" s="566"/>
      <c r="BU39" s="602" t="s">
        <v>392</v>
      </c>
      <c r="BV39" s="602"/>
      <c r="BW39" s="602"/>
      <c r="BX39" s="602"/>
      <c r="BY39" s="603"/>
      <c r="BZ39" s="603"/>
      <c r="CA39" s="603"/>
      <c r="CB39" s="603"/>
      <c r="CC39" s="603"/>
      <c r="CD39" s="603"/>
      <c r="CE39" s="603"/>
    </row>
    <row r="40" spans="1:83" ht="12" customHeight="1">
      <c r="A40" s="566" t="s">
        <v>393</v>
      </c>
      <c r="B40" s="566"/>
      <c r="C40" s="566"/>
      <c r="D40" s="566"/>
      <c r="E40" s="566"/>
      <c r="F40" s="566"/>
      <c r="G40" s="566"/>
      <c r="H40" s="566"/>
      <c r="I40" s="566"/>
      <c r="J40" s="566"/>
      <c r="K40" s="566"/>
      <c r="L40" s="566"/>
      <c r="M40" s="566"/>
      <c r="N40" s="566"/>
      <c r="O40" s="566"/>
      <c r="P40" s="566"/>
      <c r="Q40" s="566"/>
      <c r="R40" s="566"/>
      <c r="S40" s="566"/>
      <c r="T40" s="566"/>
      <c r="U40" s="566"/>
      <c r="V40" s="566"/>
      <c r="W40" s="566" t="s">
        <v>394</v>
      </c>
      <c r="X40" s="566"/>
      <c r="Y40" s="566"/>
      <c r="Z40" s="566"/>
      <c r="AA40" s="566"/>
      <c r="AB40" s="566"/>
      <c r="AC40" s="566"/>
      <c r="AD40" s="566"/>
      <c r="AE40" s="566"/>
      <c r="AF40" s="566"/>
      <c r="AG40" s="566"/>
      <c r="AH40" s="566"/>
      <c r="AI40" s="566"/>
      <c r="AJ40" s="566"/>
      <c r="AK40" s="566"/>
      <c r="AL40" s="566"/>
      <c r="AM40" s="566"/>
      <c r="AN40" s="566"/>
      <c r="AO40" s="566"/>
      <c r="AP40" s="566"/>
      <c r="AQ40" s="566"/>
      <c r="AR40" s="566"/>
      <c r="AS40" s="566"/>
      <c r="AT40" s="566"/>
      <c r="AU40" s="566"/>
      <c r="AV40" s="566"/>
      <c r="AW40" s="566"/>
      <c r="AX40" s="566"/>
      <c r="AY40" s="566"/>
      <c r="AZ40" s="566"/>
      <c r="BA40" s="566"/>
      <c r="BB40" s="566"/>
      <c r="BC40" s="566"/>
      <c r="BD40" s="566"/>
      <c r="BE40" s="566"/>
      <c r="BF40" s="566"/>
      <c r="BG40" s="566"/>
      <c r="BH40" s="566"/>
      <c r="BI40" s="566"/>
      <c r="BJ40" s="566"/>
      <c r="BK40" s="566"/>
      <c r="BL40" s="566"/>
      <c r="BM40" s="566"/>
      <c r="BN40" s="566"/>
      <c r="BO40" s="566"/>
      <c r="BP40" s="566"/>
      <c r="BQ40" s="566"/>
      <c r="BR40" s="566"/>
      <c r="BS40" s="566"/>
      <c r="BT40" s="566"/>
      <c r="BU40" s="602" t="s">
        <v>395</v>
      </c>
      <c r="BV40" s="602"/>
      <c r="BW40" s="602"/>
      <c r="BX40" s="602"/>
      <c r="BY40" s="603"/>
      <c r="BZ40" s="603"/>
      <c r="CA40" s="603"/>
      <c r="CB40" s="603"/>
      <c r="CC40" s="603"/>
      <c r="CD40" s="603"/>
      <c r="CE40" s="603"/>
    </row>
    <row r="42" spans="1:87" ht="12" customHeight="1">
      <c r="A42" s="562" t="s">
        <v>396</v>
      </c>
      <c r="B42" s="562"/>
      <c r="C42" s="562"/>
      <c r="D42" s="562"/>
      <c r="E42" s="562"/>
      <c r="F42" s="562"/>
      <c r="G42" s="562"/>
      <c r="H42" s="562"/>
      <c r="I42" s="562"/>
      <c r="J42" s="562"/>
      <c r="K42" s="562"/>
      <c r="L42" s="562"/>
      <c r="M42" s="562"/>
      <c r="N42" s="562"/>
      <c r="O42" s="562"/>
      <c r="P42" s="562"/>
      <c r="Q42" s="562"/>
      <c r="R42" s="562"/>
      <c r="S42" s="562"/>
      <c r="T42" s="562"/>
      <c r="U42" s="562"/>
      <c r="V42" s="562"/>
      <c r="W42" s="562"/>
      <c r="X42" s="562"/>
      <c r="Y42" s="562"/>
      <c r="Z42" s="562"/>
      <c r="AA42" s="562"/>
      <c r="AB42" s="562"/>
      <c r="AC42" s="562"/>
      <c r="AD42" s="562"/>
      <c r="AE42" s="562"/>
      <c r="AF42" s="562"/>
      <c r="AG42" s="562"/>
      <c r="AH42" s="562"/>
      <c r="AI42" s="562"/>
      <c r="AJ42" s="562"/>
      <c r="AK42" s="562"/>
      <c r="AL42" s="562"/>
      <c r="AM42" s="562"/>
      <c r="AN42" s="562"/>
      <c r="AO42" s="562"/>
      <c r="AP42" s="562"/>
      <c r="AQ42" s="562"/>
      <c r="AR42" s="562"/>
      <c r="AS42" s="562"/>
      <c r="AT42" s="562"/>
      <c r="AU42" s="562"/>
      <c r="AV42" s="562"/>
      <c r="AW42" s="562"/>
      <c r="AX42" s="562"/>
      <c r="AY42" s="562"/>
      <c r="AZ42" s="562"/>
      <c r="BA42" s="562"/>
      <c r="BB42" s="562"/>
      <c r="BC42" s="562"/>
      <c r="BD42" s="562"/>
      <c r="BE42" s="562"/>
      <c r="BF42" s="562"/>
      <c r="BG42" s="562"/>
      <c r="BH42" s="562"/>
      <c r="BI42" s="562"/>
      <c r="BJ42" s="562"/>
      <c r="BK42" s="562"/>
      <c r="BL42" s="562"/>
      <c r="BM42" s="562"/>
      <c r="BN42" s="562"/>
      <c r="BO42" s="562"/>
      <c r="BP42" s="562"/>
      <c r="BQ42" s="562"/>
      <c r="BR42" s="562"/>
      <c r="BS42" s="562"/>
      <c r="BT42" s="562"/>
      <c r="BU42" s="562"/>
      <c r="BV42" s="562"/>
      <c r="BW42" s="562"/>
      <c r="BX42" s="562"/>
      <c r="BY42" s="562"/>
      <c r="BZ42" s="562"/>
      <c r="CA42" s="562"/>
      <c r="CB42" s="562"/>
      <c r="CC42" s="562"/>
      <c r="CD42" s="562"/>
      <c r="CE42" s="562"/>
      <c r="CF42" s="562"/>
      <c r="CG42" s="562"/>
      <c r="CH42" s="562"/>
      <c r="CI42" s="562"/>
    </row>
    <row r="43" ht="3.75" customHeight="1"/>
    <row r="44" spans="1:87" s="2" customFormat="1" ht="35.25" customHeight="1">
      <c r="A44" s="576" t="s">
        <v>397</v>
      </c>
      <c r="B44" s="576"/>
      <c r="C44" s="576"/>
      <c r="D44" s="576"/>
      <c r="E44" s="576"/>
      <c r="F44" s="576"/>
      <c r="G44" s="576"/>
      <c r="H44" s="576"/>
      <c r="I44" s="576"/>
      <c r="J44" s="576"/>
      <c r="K44" s="576"/>
      <c r="L44" s="576"/>
      <c r="M44" s="576"/>
      <c r="N44" s="576" t="s">
        <v>13</v>
      </c>
      <c r="O44" s="576"/>
      <c r="P44" s="576"/>
      <c r="Q44" s="576" t="s">
        <v>365</v>
      </c>
      <c r="R44" s="576"/>
      <c r="S44" s="576"/>
      <c r="T44" s="576"/>
      <c r="U44" s="576"/>
      <c r="V44" s="576"/>
      <c r="W44" s="576"/>
      <c r="X44" s="576"/>
      <c r="Y44" s="576" t="s">
        <v>366</v>
      </c>
      <c r="Z44" s="576"/>
      <c r="AA44" s="576"/>
      <c r="AB44" s="576"/>
      <c r="AC44" s="576"/>
      <c r="AD44" s="576" t="s">
        <v>367</v>
      </c>
      <c r="AE44" s="576"/>
      <c r="AF44" s="576"/>
      <c r="AG44" s="576"/>
      <c r="AH44" s="576"/>
      <c r="AI44" s="576"/>
      <c r="AJ44" s="576"/>
      <c r="AK44" s="576"/>
      <c r="AL44" s="576" t="s">
        <v>368</v>
      </c>
      <c r="AM44" s="576"/>
      <c r="AN44" s="576"/>
      <c r="AO44" s="576"/>
      <c r="AP44" s="576"/>
      <c r="AQ44" s="576"/>
      <c r="AR44" s="576"/>
      <c r="AS44" s="576"/>
      <c r="AT44" s="576" t="s">
        <v>369</v>
      </c>
      <c r="AU44" s="576"/>
      <c r="AV44" s="576"/>
      <c r="AW44" s="576"/>
      <c r="AX44" s="576"/>
      <c r="AY44" s="576" t="s">
        <v>398</v>
      </c>
      <c r="AZ44" s="576"/>
      <c r="BA44" s="576"/>
      <c r="BB44" s="576"/>
      <c r="BC44" s="576"/>
      <c r="BD44" s="576" t="s">
        <v>371</v>
      </c>
      <c r="BE44" s="576"/>
      <c r="BF44" s="576"/>
      <c r="BG44" s="576"/>
      <c r="BH44" s="576"/>
      <c r="BI44" s="576"/>
      <c r="BJ44" s="576"/>
      <c r="BK44" s="576"/>
      <c r="BL44" s="576" t="s">
        <v>372</v>
      </c>
      <c r="BM44" s="576"/>
      <c r="BN44" s="576"/>
      <c r="BO44" s="576"/>
      <c r="BP44" s="576"/>
      <c r="BQ44" s="576"/>
      <c r="BR44" s="576"/>
      <c r="BS44" s="576"/>
      <c r="BT44" s="576" t="s">
        <v>399</v>
      </c>
      <c r="BU44" s="576"/>
      <c r="BV44" s="576"/>
      <c r="BW44" s="576"/>
      <c r="BX44" s="576"/>
      <c r="BY44" s="576"/>
      <c r="BZ44" s="576"/>
      <c r="CA44" s="576"/>
      <c r="CB44" s="576"/>
      <c r="CC44" s="576"/>
      <c r="CD44" s="576"/>
      <c r="CE44" s="576"/>
      <c r="CF44" s="576"/>
      <c r="CG44" s="576"/>
      <c r="CH44" s="576"/>
      <c r="CI44" s="576"/>
    </row>
    <row r="45" spans="1:87" s="2" customFormat="1" ht="32.25" customHeight="1">
      <c r="A45" s="576"/>
      <c r="B45" s="576"/>
      <c r="C45" s="576"/>
      <c r="D45" s="576"/>
      <c r="E45" s="576"/>
      <c r="F45" s="576"/>
      <c r="G45" s="576"/>
      <c r="H45" s="576"/>
      <c r="I45" s="576"/>
      <c r="J45" s="576"/>
      <c r="K45" s="576"/>
      <c r="L45" s="576"/>
      <c r="M45" s="576"/>
      <c r="N45" s="576"/>
      <c r="O45" s="576"/>
      <c r="P45" s="576"/>
      <c r="Q45" s="576" t="s">
        <v>373</v>
      </c>
      <c r="R45" s="576"/>
      <c r="S45" s="576"/>
      <c r="T45" s="576"/>
      <c r="U45" s="576"/>
      <c r="V45" s="576" t="s">
        <v>22</v>
      </c>
      <c r="W45" s="576"/>
      <c r="X45" s="576"/>
      <c r="Y45" s="576"/>
      <c r="Z45" s="576"/>
      <c r="AA45" s="576"/>
      <c r="AB45" s="576"/>
      <c r="AC45" s="576"/>
      <c r="AD45" s="576" t="s">
        <v>374</v>
      </c>
      <c r="AE45" s="576"/>
      <c r="AF45" s="576"/>
      <c r="AG45" s="576"/>
      <c r="AH45" s="576"/>
      <c r="AI45" s="576" t="s">
        <v>400</v>
      </c>
      <c r="AJ45" s="576"/>
      <c r="AK45" s="576"/>
      <c r="AL45" s="576" t="s">
        <v>373</v>
      </c>
      <c r="AM45" s="576"/>
      <c r="AN45" s="576"/>
      <c r="AO45" s="576"/>
      <c r="AP45" s="576"/>
      <c r="AQ45" s="576" t="s">
        <v>22</v>
      </c>
      <c r="AR45" s="576"/>
      <c r="AS45" s="576"/>
      <c r="AT45" s="576"/>
      <c r="AU45" s="576"/>
      <c r="AV45" s="576"/>
      <c r="AW45" s="576"/>
      <c r="AX45" s="576"/>
      <c r="AY45" s="576"/>
      <c r="AZ45" s="576"/>
      <c r="BA45" s="576"/>
      <c r="BB45" s="576"/>
      <c r="BC45" s="576"/>
      <c r="BD45" s="576" t="s">
        <v>374</v>
      </c>
      <c r="BE45" s="576"/>
      <c r="BF45" s="576"/>
      <c r="BG45" s="576"/>
      <c r="BH45" s="576"/>
      <c r="BI45" s="576" t="s">
        <v>400</v>
      </c>
      <c r="BJ45" s="576"/>
      <c r="BK45" s="576"/>
      <c r="BL45" s="576" t="s">
        <v>373</v>
      </c>
      <c r="BM45" s="576"/>
      <c r="BN45" s="576"/>
      <c r="BO45" s="576"/>
      <c r="BP45" s="576"/>
      <c r="BQ45" s="576" t="s">
        <v>22</v>
      </c>
      <c r="BR45" s="576"/>
      <c r="BS45" s="576"/>
      <c r="BT45" s="576" t="s">
        <v>401</v>
      </c>
      <c r="BU45" s="576"/>
      <c r="BV45" s="576"/>
      <c r="BW45" s="576"/>
      <c r="BX45" s="576"/>
      <c r="BY45" s="576"/>
      <c r="BZ45" s="576"/>
      <c r="CA45" s="576"/>
      <c r="CB45" s="576" t="s">
        <v>402</v>
      </c>
      <c r="CC45" s="576"/>
      <c r="CD45" s="576"/>
      <c r="CE45" s="576"/>
      <c r="CF45" s="576"/>
      <c r="CG45" s="576"/>
      <c r="CH45" s="576"/>
      <c r="CI45" s="576"/>
    </row>
    <row r="46" spans="1:87" s="2" customFormat="1" ht="43.5" customHeight="1">
      <c r="A46" s="576"/>
      <c r="B46" s="576"/>
      <c r="C46" s="576"/>
      <c r="D46" s="576"/>
      <c r="E46" s="576"/>
      <c r="F46" s="576"/>
      <c r="G46" s="576"/>
      <c r="H46" s="576"/>
      <c r="I46" s="576"/>
      <c r="J46" s="576"/>
      <c r="K46" s="576"/>
      <c r="L46" s="576"/>
      <c r="M46" s="576"/>
      <c r="N46" s="576"/>
      <c r="O46" s="576"/>
      <c r="P46" s="576"/>
      <c r="Q46" s="576"/>
      <c r="R46" s="576"/>
      <c r="S46" s="576"/>
      <c r="T46" s="576"/>
      <c r="U46" s="576"/>
      <c r="V46" s="576"/>
      <c r="W46" s="576"/>
      <c r="X46" s="576"/>
      <c r="Y46" s="576"/>
      <c r="Z46" s="576"/>
      <c r="AA46" s="576"/>
      <c r="AB46" s="576"/>
      <c r="AC46" s="576"/>
      <c r="AD46" s="576"/>
      <c r="AE46" s="576"/>
      <c r="AF46" s="576"/>
      <c r="AG46" s="576"/>
      <c r="AH46" s="576"/>
      <c r="AI46" s="576"/>
      <c r="AJ46" s="576"/>
      <c r="AK46" s="576"/>
      <c r="AL46" s="576"/>
      <c r="AM46" s="576"/>
      <c r="AN46" s="576"/>
      <c r="AO46" s="576"/>
      <c r="AP46" s="576"/>
      <c r="AQ46" s="576"/>
      <c r="AR46" s="576"/>
      <c r="AS46" s="576"/>
      <c r="AT46" s="576"/>
      <c r="AU46" s="576"/>
      <c r="AV46" s="576"/>
      <c r="AW46" s="576"/>
      <c r="AX46" s="576"/>
      <c r="AY46" s="576"/>
      <c r="AZ46" s="576"/>
      <c r="BA46" s="576"/>
      <c r="BB46" s="576"/>
      <c r="BC46" s="576"/>
      <c r="BD46" s="576"/>
      <c r="BE46" s="576"/>
      <c r="BF46" s="576"/>
      <c r="BG46" s="576"/>
      <c r="BH46" s="576"/>
      <c r="BI46" s="576"/>
      <c r="BJ46" s="576"/>
      <c r="BK46" s="576"/>
      <c r="BL46" s="576"/>
      <c r="BM46" s="576"/>
      <c r="BN46" s="576"/>
      <c r="BO46" s="576"/>
      <c r="BP46" s="576"/>
      <c r="BQ46" s="576"/>
      <c r="BR46" s="576"/>
      <c r="BS46" s="576"/>
      <c r="BT46" s="576" t="s">
        <v>373</v>
      </c>
      <c r="BU46" s="576"/>
      <c r="BV46" s="576"/>
      <c r="BW46" s="576"/>
      <c r="BX46" s="576"/>
      <c r="BY46" s="576" t="s">
        <v>22</v>
      </c>
      <c r="BZ46" s="576"/>
      <c r="CA46" s="576"/>
      <c r="CB46" s="576" t="s">
        <v>373</v>
      </c>
      <c r="CC46" s="576"/>
      <c r="CD46" s="576"/>
      <c r="CE46" s="576"/>
      <c r="CF46" s="576"/>
      <c r="CG46" s="576" t="s">
        <v>22</v>
      </c>
      <c r="CH46" s="576"/>
      <c r="CI46" s="576"/>
    </row>
    <row r="47" spans="1:87" ht="12" customHeight="1">
      <c r="A47" s="599">
        <v>1</v>
      </c>
      <c r="B47" s="599"/>
      <c r="C47" s="599"/>
      <c r="D47" s="599"/>
      <c r="E47" s="599"/>
      <c r="F47" s="599"/>
      <c r="G47" s="599"/>
      <c r="H47" s="599"/>
      <c r="I47" s="599"/>
      <c r="J47" s="599"/>
      <c r="K47" s="599"/>
      <c r="L47" s="599"/>
      <c r="M47" s="599"/>
      <c r="N47" s="599">
        <v>2</v>
      </c>
      <c r="O47" s="599"/>
      <c r="P47" s="599"/>
      <c r="Q47" s="599">
        <v>3</v>
      </c>
      <c r="R47" s="599"/>
      <c r="S47" s="599"/>
      <c r="T47" s="599"/>
      <c r="U47" s="599"/>
      <c r="V47" s="599">
        <v>4</v>
      </c>
      <c r="W47" s="599"/>
      <c r="X47" s="599"/>
      <c r="Y47" s="599">
        <v>5</v>
      </c>
      <c r="Z47" s="599"/>
      <c r="AA47" s="599"/>
      <c r="AB47" s="599"/>
      <c r="AC47" s="599"/>
      <c r="AD47" s="599">
        <v>6</v>
      </c>
      <c r="AE47" s="599"/>
      <c r="AF47" s="599"/>
      <c r="AG47" s="599"/>
      <c r="AH47" s="599"/>
      <c r="AI47" s="599">
        <v>7</v>
      </c>
      <c r="AJ47" s="599"/>
      <c r="AK47" s="599"/>
      <c r="AL47" s="599">
        <v>8</v>
      </c>
      <c r="AM47" s="599"/>
      <c r="AN47" s="599"/>
      <c r="AO47" s="599"/>
      <c r="AP47" s="599"/>
      <c r="AQ47" s="599">
        <v>9</v>
      </c>
      <c r="AR47" s="599"/>
      <c r="AS47" s="599"/>
      <c r="AT47" s="599">
        <v>10</v>
      </c>
      <c r="AU47" s="599"/>
      <c r="AV47" s="599"/>
      <c r="AW47" s="599"/>
      <c r="AX47" s="599"/>
      <c r="AY47" s="599">
        <v>11</v>
      </c>
      <c r="AZ47" s="599"/>
      <c r="BA47" s="599"/>
      <c r="BB47" s="599"/>
      <c r="BC47" s="599"/>
      <c r="BD47" s="599">
        <v>12</v>
      </c>
      <c r="BE47" s="599"/>
      <c r="BF47" s="599"/>
      <c r="BG47" s="599"/>
      <c r="BH47" s="599"/>
      <c r="BI47" s="599">
        <v>13</v>
      </c>
      <c r="BJ47" s="599"/>
      <c r="BK47" s="599"/>
      <c r="BL47" s="599">
        <v>14</v>
      </c>
      <c r="BM47" s="599"/>
      <c r="BN47" s="599"/>
      <c r="BO47" s="599"/>
      <c r="BP47" s="599"/>
      <c r="BQ47" s="599">
        <v>15</v>
      </c>
      <c r="BR47" s="599"/>
      <c r="BS47" s="599"/>
      <c r="BT47" s="599">
        <v>16</v>
      </c>
      <c r="BU47" s="599"/>
      <c r="BV47" s="599"/>
      <c r="BW47" s="599"/>
      <c r="BX47" s="599"/>
      <c r="BY47" s="599">
        <v>17</v>
      </c>
      <c r="BZ47" s="599"/>
      <c r="CA47" s="599"/>
      <c r="CB47" s="599">
        <v>18</v>
      </c>
      <c r="CC47" s="599"/>
      <c r="CD47" s="599"/>
      <c r="CE47" s="599"/>
      <c r="CF47" s="599"/>
      <c r="CG47" s="599">
        <v>19</v>
      </c>
      <c r="CH47" s="599"/>
      <c r="CI47" s="599"/>
    </row>
    <row r="48" spans="1:87" ht="12" customHeight="1">
      <c r="A48" s="578" t="s">
        <v>403</v>
      </c>
      <c r="B48" s="578"/>
      <c r="C48" s="578"/>
      <c r="D48" s="578"/>
      <c r="E48" s="578"/>
      <c r="F48" s="578"/>
      <c r="G48" s="578"/>
      <c r="H48" s="578"/>
      <c r="I48" s="578"/>
      <c r="J48" s="578"/>
      <c r="K48" s="578"/>
      <c r="L48" s="578"/>
      <c r="M48" s="578"/>
      <c r="N48" s="535" t="s">
        <v>404</v>
      </c>
      <c r="O48" s="535"/>
      <c r="P48" s="535"/>
      <c r="Q48" s="536"/>
      <c r="R48" s="536"/>
      <c r="S48" s="536"/>
      <c r="T48" s="536"/>
      <c r="U48" s="536"/>
      <c r="V48" s="536"/>
      <c r="W48" s="536"/>
      <c r="X48" s="536"/>
      <c r="Y48" s="536"/>
      <c r="Z48" s="536"/>
      <c r="AA48" s="536"/>
      <c r="AB48" s="536"/>
      <c r="AC48" s="536"/>
      <c r="AD48" s="536"/>
      <c r="AE48" s="536"/>
      <c r="AF48" s="536"/>
      <c r="AG48" s="536"/>
      <c r="AH48" s="536"/>
      <c r="AI48" s="536"/>
      <c r="AJ48" s="536"/>
      <c r="AK48" s="536"/>
      <c r="AL48" s="536"/>
      <c r="AM48" s="536"/>
      <c r="AN48" s="536"/>
      <c r="AO48" s="536"/>
      <c r="AP48" s="536"/>
      <c r="AQ48" s="536"/>
      <c r="AR48" s="536"/>
      <c r="AS48" s="536"/>
      <c r="AT48" s="536"/>
      <c r="AU48" s="536"/>
      <c r="AV48" s="536"/>
      <c r="AW48" s="536"/>
      <c r="AX48" s="536"/>
      <c r="AY48" s="536"/>
      <c r="AZ48" s="536"/>
      <c r="BA48" s="536"/>
      <c r="BB48" s="536"/>
      <c r="BC48" s="536"/>
      <c r="BD48" s="536"/>
      <c r="BE48" s="536"/>
      <c r="BF48" s="536"/>
      <c r="BG48" s="536"/>
      <c r="BH48" s="536"/>
      <c r="BI48" s="536"/>
      <c r="BJ48" s="536"/>
      <c r="BK48" s="536"/>
      <c r="BL48" s="676">
        <f>Q48-V48+Y48+AD48-AI48-AL48+AQ48-AT48-AY48+BD48-BI48+BQ48</f>
        <v>0</v>
      </c>
      <c r="BM48" s="676"/>
      <c r="BN48" s="676"/>
      <c r="BO48" s="676"/>
      <c r="BP48" s="676"/>
      <c r="BQ48" s="533">
        <f>V48+AI48-AQ48+AT48+BI48</f>
        <v>0</v>
      </c>
      <c r="BR48" s="533"/>
      <c r="BS48" s="533"/>
      <c r="BT48" s="536"/>
      <c r="BU48" s="536"/>
      <c r="BV48" s="536"/>
      <c r="BW48" s="536"/>
      <c r="BX48" s="536"/>
      <c r="BY48" s="536"/>
      <c r="BZ48" s="536"/>
      <c r="CA48" s="536"/>
      <c r="CB48" s="536"/>
      <c r="CC48" s="536"/>
      <c r="CD48" s="536"/>
      <c r="CE48" s="536"/>
      <c r="CF48" s="536"/>
      <c r="CG48" s="536"/>
      <c r="CH48" s="536"/>
      <c r="CI48" s="536"/>
    </row>
    <row r="49" spans="1:87" ht="12" customHeight="1">
      <c r="A49" s="677" t="s">
        <v>405</v>
      </c>
      <c r="B49" s="678"/>
      <c r="C49" s="678"/>
      <c r="D49" s="678"/>
      <c r="E49" s="678"/>
      <c r="F49" s="678"/>
      <c r="G49" s="678"/>
      <c r="H49" s="678"/>
      <c r="I49" s="678"/>
      <c r="J49" s="678"/>
      <c r="K49" s="678"/>
      <c r="L49" s="678"/>
      <c r="M49" s="679"/>
      <c r="N49" s="563" t="s">
        <v>406</v>
      </c>
      <c r="O49" s="564"/>
      <c r="P49" s="565"/>
      <c r="Q49" s="560"/>
      <c r="R49" s="534"/>
      <c r="S49" s="534"/>
      <c r="T49" s="534"/>
      <c r="U49" s="561"/>
      <c r="V49" s="560"/>
      <c r="W49" s="534"/>
      <c r="X49" s="561"/>
      <c r="Y49" s="560"/>
      <c r="Z49" s="534"/>
      <c r="AA49" s="534"/>
      <c r="AB49" s="534"/>
      <c r="AC49" s="561"/>
      <c r="AD49" s="560"/>
      <c r="AE49" s="534"/>
      <c r="AF49" s="534"/>
      <c r="AG49" s="534"/>
      <c r="AH49" s="561"/>
      <c r="AI49" s="560"/>
      <c r="AJ49" s="534"/>
      <c r="AK49" s="561"/>
      <c r="AL49" s="560"/>
      <c r="AM49" s="534"/>
      <c r="AN49" s="534"/>
      <c r="AO49" s="534"/>
      <c r="AP49" s="561"/>
      <c r="AQ49" s="560"/>
      <c r="AR49" s="534"/>
      <c r="AS49" s="561"/>
      <c r="AT49" s="560"/>
      <c r="AU49" s="534"/>
      <c r="AV49" s="534"/>
      <c r="AW49" s="534"/>
      <c r="AX49" s="561"/>
      <c r="AY49" s="560"/>
      <c r="AZ49" s="534"/>
      <c r="BA49" s="534"/>
      <c r="BB49" s="534"/>
      <c r="BC49" s="561"/>
      <c r="BD49" s="560"/>
      <c r="BE49" s="534"/>
      <c r="BF49" s="534"/>
      <c r="BG49" s="534"/>
      <c r="BH49" s="561"/>
      <c r="BI49" s="560"/>
      <c r="BJ49" s="534"/>
      <c r="BK49" s="561"/>
      <c r="BL49" s="676">
        <f aca="true" t="shared" si="2" ref="BL49:BL64">Q49-V49+Y49+AD49-AI49-AL49+AQ49-AT49-AY49+BD49-BI49+BQ49</f>
        <v>0</v>
      </c>
      <c r="BM49" s="676"/>
      <c r="BN49" s="676"/>
      <c r="BO49" s="676"/>
      <c r="BP49" s="676"/>
      <c r="BQ49" s="533">
        <f aca="true" t="shared" si="3" ref="BQ49:BQ64">V49+AI49-AQ49+AT49+BI49</f>
        <v>0</v>
      </c>
      <c r="BR49" s="533"/>
      <c r="BS49" s="533"/>
      <c r="BT49" s="560"/>
      <c r="BU49" s="534"/>
      <c r="BV49" s="534"/>
      <c r="BW49" s="534"/>
      <c r="BX49" s="561"/>
      <c r="BY49" s="560"/>
      <c r="BZ49" s="534"/>
      <c r="CA49" s="561"/>
      <c r="CB49" s="560"/>
      <c r="CC49" s="534"/>
      <c r="CD49" s="534"/>
      <c r="CE49" s="534"/>
      <c r="CF49" s="561"/>
      <c r="CG49" s="560"/>
      <c r="CH49" s="534"/>
      <c r="CI49" s="561"/>
    </row>
    <row r="50" spans="1:87" ht="24" customHeight="1">
      <c r="A50" s="578" t="s">
        <v>407</v>
      </c>
      <c r="B50" s="578"/>
      <c r="C50" s="578"/>
      <c r="D50" s="578"/>
      <c r="E50" s="578"/>
      <c r="F50" s="578"/>
      <c r="G50" s="578"/>
      <c r="H50" s="578"/>
      <c r="I50" s="578"/>
      <c r="J50" s="578"/>
      <c r="K50" s="578"/>
      <c r="L50" s="578"/>
      <c r="M50" s="578"/>
      <c r="N50" s="535" t="s">
        <v>408</v>
      </c>
      <c r="O50" s="535"/>
      <c r="P50" s="535"/>
      <c r="Q50" s="536"/>
      <c r="R50" s="536"/>
      <c r="S50" s="536"/>
      <c r="T50" s="536"/>
      <c r="U50" s="536"/>
      <c r="V50" s="536"/>
      <c r="W50" s="536"/>
      <c r="X50" s="536"/>
      <c r="Y50" s="536"/>
      <c r="Z50" s="536"/>
      <c r="AA50" s="536"/>
      <c r="AB50" s="536"/>
      <c r="AC50" s="536"/>
      <c r="AD50" s="536"/>
      <c r="AE50" s="536"/>
      <c r="AF50" s="536"/>
      <c r="AG50" s="536"/>
      <c r="AH50" s="536"/>
      <c r="AI50" s="536"/>
      <c r="AJ50" s="536"/>
      <c r="AK50" s="536"/>
      <c r="AL50" s="536"/>
      <c r="AM50" s="536"/>
      <c r="AN50" s="536"/>
      <c r="AO50" s="536"/>
      <c r="AP50" s="536"/>
      <c r="AQ50" s="536"/>
      <c r="AR50" s="536"/>
      <c r="AS50" s="536"/>
      <c r="AT50" s="536"/>
      <c r="AU50" s="536"/>
      <c r="AV50" s="536"/>
      <c r="AW50" s="536"/>
      <c r="AX50" s="536"/>
      <c r="AY50" s="536"/>
      <c r="AZ50" s="536"/>
      <c r="BA50" s="536"/>
      <c r="BB50" s="536"/>
      <c r="BC50" s="536"/>
      <c r="BD50" s="536"/>
      <c r="BE50" s="536"/>
      <c r="BF50" s="536"/>
      <c r="BG50" s="536"/>
      <c r="BH50" s="536"/>
      <c r="BI50" s="536"/>
      <c r="BJ50" s="536"/>
      <c r="BK50" s="536"/>
      <c r="BL50" s="676">
        <f t="shared" si="2"/>
        <v>0</v>
      </c>
      <c r="BM50" s="676"/>
      <c r="BN50" s="676"/>
      <c r="BO50" s="676"/>
      <c r="BP50" s="676"/>
      <c r="BQ50" s="533">
        <f t="shared" si="3"/>
        <v>0</v>
      </c>
      <c r="BR50" s="533"/>
      <c r="BS50" s="533"/>
      <c r="BT50" s="536"/>
      <c r="BU50" s="536"/>
      <c r="BV50" s="536"/>
      <c r="BW50" s="536"/>
      <c r="BX50" s="536"/>
      <c r="BY50" s="536"/>
      <c r="BZ50" s="536"/>
      <c r="CA50" s="536"/>
      <c r="CB50" s="536"/>
      <c r="CC50" s="536"/>
      <c r="CD50" s="536"/>
      <c r="CE50" s="536"/>
      <c r="CF50" s="536"/>
      <c r="CG50" s="536"/>
      <c r="CH50" s="536"/>
      <c r="CI50" s="536"/>
    </row>
    <row r="51" spans="1:87" ht="24" customHeight="1">
      <c r="A51" s="578" t="s">
        <v>409</v>
      </c>
      <c r="B51" s="578"/>
      <c r="C51" s="578"/>
      <c r="D51" s="578"/>
      <c r="E51" s="578"/>
      <c r="F51" s="578"/>
      <c r="G51" s="578"/>
      <c r="H51" s="578"/>
      <c r="I51" s="578"/>
      <c r="J51" s="578"/>
      <c r="K51" s="578"/>
      <c r="L51" s="578"/>
      <c r="M51" s="578"/>
      <c r="N51" s="535" t="s">
        <v>410</v>
      </c>
      <c r="O51" s="535"/>
      <c r="P51" s="535"/>
      <c r="Q51" s="536"/>
      <c r="R51" s="536"/>
      <c r="S51" s="536"/>
      <c r="T51" s="536"/>
      <c r="U51" s="536"/>
      <c r="V51" s="536"/>
      <c r="W51" s="536"/>
      <c r="X51" s="536"/>
      <c r="Y51" s="536"/>
      <c r="Z51" s="536"/>
      <c r="AA51" s="536"/>
      <c r="AB51" s="536"/>
      <c r="AC51" s="536"/>
      <c r="AD51" s="536"/>
      <c r="AE51" s="536"/>
      <c r="AF51" s="536"/>
      <c r="AG51" s="536"/>
      <c r="AH51" s="536"/>
      <c r="AI51" s="536"/>
      <c r="AJ51" s="536"/>
      <c r="AK51" s="536"/>
      <c r="AL51" s="536"/>
      <c r="AM51" s="536"/>
      <c r="AN51" s="536"/>
      <c r="AO51" s="536"/>
      <c r="AP51" s="536"/>
      <c r="AQ51" s="536"/>
      <c r="AR51" s="536"/>
      <c r="AS51" s="536"/>
      <c r="AT51" s="536"/>
      <c r="AU51" s="536"/>
      <c r="AV51" s="536"/>
      <c r="AW51" s="536"/>
      <c r="AX51" s="536"/>
      <c r="AY51" s="536"/>
      <c r="AZ51" s="536"/>
      <c r="BA51" s="536"/>
      <c r="BB51" s="536"/>
      <c r="BC51" s="536"/>
      <c r="BD51" s="536"/>
      <c r="BE51" s="536"/>
      <c r="BF51" s="536"/>
      <c r="BG51" s="536"/>
      <c r="BH51" s="536"/>
      <c r="BI51" s="536"/>
      <c r="BJ51" s="536"/>
      <c r="BK51" s="536"/>
      <c r="BL51" s="676">
        <f t="shared" si="2"/>
        <v>0</v>
      </c>
      <c r="BM51" s="676"/>
      <c r="BN51" s="676"/>
      <c r="BO51" s="676"/>
      <c r="BP51" s="676"/>
      <c r="BQ51" s="533">
        <f t="shared" si="3"/>
        <v>0</v>
      </c>
      <c r="BR51" s="533"/>
      <c r="BS51" s="533"/>
      <c r="BT51" s="536"/>
      <c r="BU51" s="536"/>
      <c r="BV51" s="536"/>
      <c r="BW51" s="536"/>
      <c r="BX51" s="536"/>
      <c r="BY51" s="536"/>
      <c r="BZ51" s="536"/>
      <c r="CA51" s="536"/>
      <c r="CB51" s="536"/>
      <c r="CC51" s="536"/>
      <c r="CD51" s="536"/>
      <c r="CE51" s="536"/>
      <c r="CF51" s="536"/>
      <c r="CG51" s="536"/>
      <c r="CH51" s="536"/>
      <c r="CI51" s="536"/>
    </row>
    <row r="52" spans="1:87" ht="12" customHeight="1">
      <c r="A52" s="578" t="s">
        <v>411</v>
      </c>
      <c r="B52" s="578"/>
      <c r="C52" s="578"/>
      <c r="D52" s="578"/>
      <c r="E52" s="578"/>
      <c r="F52" s="578"/>
      <c r="G52" s="578"/>
      <c r="H52" s="578"/>
      <c r="I52" s="578"/>
      <c r="J52" s="578"/>
      <c r="K52" s="578"/>
      <c r="L52" s="578"/>
      <c r="M52" s="578"/>
      <c r="N52" s="535" t="s">
        <v>412</v>
      </c>
      <c r="O52" s="535"/>
      <c r="P52" s="535"/>
      <c r="Q52" s="536">
        <v>93</v>
      </c>
      <c r="R52" s="536"/>
      <c r="S52" s="536"/>
      <c r="T52" s="536"/>
      <c r="U52" s="536"/>
      <c r="V52" s="536">
        <v>72</v>
      </c>
      <c r="W52" s="536"/>
      <c r="X52" s="536"/>
      <c r="Y52" s="536">
        <v>87</v>
      </c>
      <c r="Z52" s="536"/>
      <c r="AA52" s="536"/>
      <c r="AB52" s="536"/>
      <c r="AC52" s="536"/>
      <c r="AD52" s="536"/>
      <c r="AE52" s="536"/>
      <c r="AF52" s="536"/>
      <c r="AG52" s="536"/>
      <c r="AH52" s="536"/>
      <c r="AI52" s="536"/>
      <c r="AJ52" s="536"/>
      <c r="AK52" s="536"/>
      <c r="AL52" s="536"/>
      <c r="AM52" s="536"/>
      <c r="AN52" s="536"/>
      <c r="AO52" s="536"/>
      <c r="AP52" s="536"/>
      <c r="AQ52" s="536"/>
      <c r="AR52" s="536"/>
      <c r="AS52" s="536"/>
      <c r="AT52" s="536">
        <v>37</v>
      </c>
      <c r="AU52" s="536"/>
      <c r="AV52" s="536"/>
      <c r="AW52" s="536"/>
      <c r="AX52" s="536"/>
      <c r="AY52" s="536"/>
      <c r="AZ52" s="536"/>
      <c r="BA52" s="536"/>
      <c r="BB52" s="536"/>
      <c r="BC52" s="536"/>
      <c r="BD52" s="536"/>
      <c r="BE52" s="536"/>
      <c r="BF52" s="536"/>
      <c r="BG52" s="536"/>
      <c r="BH52" s="536"/>
      <c r="BI52" s="536"/>
      <c r="BJ52" s="536"/>
      <c r="BK52" s="536"/>
      <c r="BL52" s="676">
        <f t="shared" si="2"/>
        <v>180</v>
      </c>
      <c r="BM52" s="676"/>
      <c r="BN52" s="676"/>
      <c r="BO52" s="676"/>
      <c r="BP52" s="676"/>
      <c r="BQ52" s="533">
        <f t="shared" si="3"/>
        <v>109</v>
      </c>
      <c r="BR52" s="533"/>
      <c r="BS52" s="533"/>
      <c r="BT52" s="536"/>
      <c r="BU52" s="536"/>
      <c r="BV52" s="536"/>
      <c r="BW52" s="536"/>
      <c r="BX52" s="536"/>
      <c r="BY52" s="536"/>
      <c r="BZ52" s="536"/>
      <c r="CA52" s="536"/>
      <c r="CB52" s="536"/>
      <c r="CC52" s="536"/>
      <c r="CD52" s="536"/>
      <c r="CE52" s="536"/>
      <c r="CF52" s="536"/>
      <c r="CG52" s="536"/>
      <c r="CH52" s="536"/>
      <c r="CI52" s="536"/>
    </row>
    <row r="53" spans="1:87" ht="12" customHeight="1">
      <c r="A53" s="578" t="s">
        <v>413</v>
      </c>
      <c r="B53" s="578"/>
      <c r="C53" s="578"/>
      <c r="D53" s="578"/>
      <c r="E53" s="578"/>
      <c r="F53" s="578"/>
      <c r="G53" s="578"/>
      <c r="H53" s="578"/>
      <c r="I53" s="578"/>
      <c r="J53" s="578"/>
      <c r="K53" s="578"/>
      <c r="L53" s="578"/>
      <c r="M53" s="578"/>
      <c r="N53" s="535" t="s">
        <v>414</v>
      </c>
      <c r="O53" s="535"/>
      <c r="P53" s="535"/>
      <c r="Q53" s="536"/>
      <c r="R53" s="536"/>
      <c r="S53" s="536"/>
      <c r="T53" s="536"/>
      <c r="U53" s="536"/>
      <c r="V53" s="536"/>
      <c r="W53" s="536"/>
      <c r="X53" s="536"/>
      <c r="Y53" s="536"/>
      <c r="Z53" s="536"/>
      <c r="AA53" s="536"/>
      <c r="AB53" s="536"/>
      <c r="AC53" s="536"/>
      <c r="AD53" s="536"/>
      <c r="AE53" s="536"/>
      <c r="AF53" s="536"/>
      <c r="AG53" s="536"/>
      <c r="AH53" s="536"/>
      <c r="AI53" s="536"/>
      <c r="AJ53" s="536"/>
      <c r="AK53" s="536"/>
      <c r="AL53" s="536"/>
      <c r="AM53" s="536"/>
      <c r="AN53" s="536"/>
      <c r="AO53" s="536"/>
      <c r="AP53" s="536"/>
      <c r="AQ53" s="536"/>
      <c r="AR53" s="536"/>
      <c r="AS53" s="536"/>
      <c r="AT53" s="536"/>
      <c r="AU53" s="536"/>
      <c r="AV53" s="536"/>
      <c r="AW53" s="536"/>
      <c r="AX53" s="536"/>
      <c r="AY53" s="536"/>
      <c r="AZ53" s="536"/>
      <c r="BA53" s="536"/>
      <c r="BB53" s="536"/>
      <c r="BC53" s="536"/>
      <c r="BD53" s="536"/>
      <c r="BE53" s="536"/>
      <c r="BF53" s="536"/>
      <c r="BG53" s="536"/>
      <c r="BH53" s="536"/>
      <c r="BI53" s="536"/>
      <c r="BJ53" s="536"/>
      <c r="BK53" s="536"/>
      <c r="BL53" s="676">
        <f t="shared" si="2"/>
        <v>0</v>
      </c>
      <c r="BM53" s="676"/>
      <c r="BN53" s="676"/>
      <c r="BO53" s="676"/>
      <c r="BP53" s="676"/>
      <c r="BQ53" s="533">
        <f t="shared" si="3"/>
        <v>0</v>
      </c>
      <c r="BR53" s="533"/>
      <c r="BS53" s="533"/>
      <c r="BT53" s="536"/>
      <c r="BU53" s="536"/>
      <c r="BV53" s="536"/>
      <c r="BW53" s="536"/>
      <c r="BX53" s="536"/>
      <c r="BY53" s="536"/>
      <c r="BZ53" s="536"/>
      <c r="CA53" s="536"/>
      <c r="CB53" s="536"/>
      <c r="CC53" s="536"/>
      <c r="CD53" s="536"/>
      <c r="CE53" s="536"/>
      <c r="CF53" s="536"/>
      <c r="CG53" s="536"/>
      <c r="CH53" s="536"/>
      <c r="CI53" s="536"/>
    </row>
    <row r="54" spans="1:87" ht="24" customHeight="1">
      <c r="A54" s="578" t="s">
        <v>415</v>
      </c>
      <c r="B54" s="578"/>
      <c r="C54" s="578"/>
      <c r="D54" s="578"/>
      <c r="E54" s="578"/>
      <c r="F54" s="578"/>
      <c r="G54" s="578"/>
      <c r="H54" s="578"/>
      <c r="I54" s="578"/>
      <c r="J54" s="578"/>
      <c r="K54" s="578"/>
      <c r="L54" s="578"/>
      <c r="M54" s="578"/>
      <c r="N54" s="535" t="s">
        <v>416</v>
      </c>
      <c r="O54" s="535"/>
      <c r="P54" s="535"/>
      <c r="Q54" s="536"/>
      <c r="R54" s="536"/>
      <c r="S54" s="536"/>
      <c r="T54" s="536"/>
      <c r="U54" s="536"/>
      <c r="V54" s="536"/>
      <c r="W54" s="536"/>
      <c r="X54" s="536"/>
      <c r="Y54" s="536">
        <v>18</v>
      </c>
      <c r="Z54" s="536"/>
      <c r="AA54" s="536"/>
      <c r="AB54" s="536"/>
      <c r="AC54" s="536"/>
      <c r="AD54" s="536"/>
      <c r="AE54" s="536"/>
      <c r="AF54" s="536"/>
      <c r="AG54" s="536"/>
      <c r="AH54" s="536"/>
      <c r="AI54" s="536"/>
      <c r="AJ54" s="536"/>
      <c r="AK54" s="536"/>
      <c r="AL54" s="536"/>
      <c r="AM54" s="536"/>
      <c r="AN54" s="536"/>
      <c r="AO54" s="536"/>
      <c r="AP54" s="536"/>
      <c r="AQ54" s="536"/>
      <c r="AR54" s="536"/>
      <c r="AS54" s="536"/>
      <c r="AT54" s="536">
        <v>4</v>
      </c>
      <c r="AU54" s="536"/>
      <c r="AV54" s="536"/>
      <c r="AW54" s="536"/>
      <c r="AX54" s="536"/>
      <c r="AY54" s="536"/>
      <c r="AZ54" s="536"/>
      <c r="BA54" s="536"/>
      <c r="BB54" s="536"/>
      <c r="BC54" s="536"/>
      <c r="BD54" s="536"/>
      <c r="BE54" s="536"/>
      <c r="BF54" s="536"/>
      <c r="BG54" s="536"/>
      <c r="BH54" s="536"/>
      <c r="BI54" s="536"/>
      <c r="BJ54" s="536"/>
      <c r="BK54" s="536"/>
      <c r="BL54" s="676">
        <f t="shared" si="2"/>
        <v>18</v>
      </c>
      <c r="BM54" s="676"/>
      <c r="BN54" s="676"/>
      <c r="BO54" s="676"/>
      <c r="BP54" s="676"/>
      <c r="BQ54" s="533">
        <f t="shared" si="3"/>
        <v>4</v>
      </c>
      <c r="BR54" s="533"/>
      <c r="BS54" s="533"/>
      <c r="BT54" s="536"/>
      <c r="BU54" s="536"/>
      <c r="BV54" s="536"/>
      <c r="BW54" s="536"/>
      <c r="BX54" s="536"/>
      <c r="BY54" s="536"/>
      <c r="BZ54" s="536"/>
      <c r="CA54" s="536"/>
      <c r="CB54" s="536"/>
      <c r="CC54" s="536"/>
      <c r="CD54" s="536"/>
      <c r="CE54" s="536"/>
      <c r="CF54" s="536"/>
      <c r="CG54" s="536"/>
      <c r="CH54" s="536"/>
      <c r="CI54" s="536"/>
    </row>
    <row r="55" spans="1:87" ht="12" customHeight="1">
      <c r="A55" s="578" t="s">
        <v>417</v>
      </c>
      <c r="B55" s="578"/>
      <c r="C55" s="578"/>
      <c r="D55" s="578"/>
      <c r="E55" s="578"/>
      <c r="F55" s="578"/>
      <c r="G55" s="578"/>
      <c r="H55" s="578"/>
      <c r="I55" s="578"/>
      <c r="J55" s="578"/>
      <c r="K55" s="578"/>
      <c r="L55" s="578"/>
      <c r="M55" s="578"/>
      <c r="N55" s="535" t="s">
        <v>418</v>
      </c>
      <c r="O55" s="535"/>
      <c r="P55" s="535"/>
      <c r="Q55" s="536"/>
      <c r="R55" s="536"/>
      <c r="S55" s="536"/>
      <c r="T55" s="536"/>
      <c r="U55" s="536"/>
      <c r="V55" s="536"/>
      <c r="W55" s="536"/>
      <c r="X55" s="536"/>
      <c r="Y55" s="536"/>
      <c r="Z55" s="536"/>
      <c r="AA55" s="536"/>
      <c r="AB55" s="536"/>
      <c r="AC55" s="536"/>
      <c r="AD55" s="536"/>
      <c r="AE55" s="536"/>
      <c r="AF55" s="536"/>
      <c r="AG55" s="536"/>
      <c r="AH55" s="536"/>
      <c r="AI55" s="536"/>
      <c r="AJ55" s="536"/>
      <c r="AK55" s="536"/>
      <c r="AL55" s="536"/>
      <c r="AM55" s="536"/>
      <c r="AN55" s="536"/>
      <c r="AO55" s="536"/>
      <c r="AP55" s="536"/>
      <c r="AQ55" s="536"/>
      <c r="AR55" s="536"/>
      <c r="AS55" s="536"/>
      <c r="AT55" s="536"/>
      <c r="AU55" s="536"/>
      <c r="AV55" s="536"/>
      <c r="AW55" s="536"/>
      <c r="AX55" s="536"/>
      <c r="AY55" s="536"/>
      <c r="AZ55" s="536"/>
      <c r="BA55" s="536"/>
      <c r="BB55" s="536"/>
      <c r="BC55" s="536"/>
      <c r="BD55" s="536"/>
      <c r="BE55" s="536"/>
      <c r="BF55" s="536"/>
      <c r="BG55" s="536"/>
      <c r="BH55" s="536"/>
      <c r="BI55" s="536"/>
      <c r="BJ55" s="536"/>
      <c r="BK55" s="536"/>
      <c r="BL55" s="676">
        <f t="shared" si="2"/>
        <v>0</v>
      </c>
      <c r="BM55" s="676"/>
      <c r="BN55" s="676"/>
      <c r="BO55" s="676"/>
      <c r="BP55" s="676"/>
      <c r="BQ55" s="533">
        <f t="shared" si="3"/>
        <v>0</v>
      </c>
      <c r="BR55" s="533"/>
      <c r="BS55" s="533"/>
      <c r="BT55" s="536"/>
      <c r="BU55" s="536"/>
      <c r="BV55" s="536"/>
      <c r="BW55" s="536"/>
      <c r="BX55" s="536"/>
      <c r="BY55" s="536"/>
      <c r="BZ55" s="536"/>
      <c r="CA55" s="536"/>
      <c r="CB55" s="536"/>
      <c r="CC55" s="536"/>
      <c r="CD55" s="536"/>
      <c r="CE55" s="536"/>
      <c r="CF55" s="536"/>
      <c r="CG55" s="536"/>
      <c r="CH55" s="536"/>
      <c r="CI55" s="536"/>
    </row>
    <row r="56" spans="1:87" ht="12" customHeight="1">
      <c r="A56" s="578" t="s">
        <v>419</v>
      </c>
      <c r="B56" s="578"/>
      <c r="C56" s="578"/>
      <c r="D56" s="578"/>
      <c r="E56" s="578"/>
      <c r="F56" s="578"/>
      <c r="G56" s="578"/>
      <c r="H56" s="578"/>
      <c r="I56" s="578"/>
      <c r="J56" s="578"/>
      <c r="K56" s="578"/>
      <c r="L56" s="578"/>
      <c r="M56" s="578"/>
      <c r="N56" s="535" t="s">
        <v>420</v>
      </c>
      <c r="O56" s="535"/>
      <c r="P56" s="535"/>
      <c r="Q56" s="536"/>
      <c r="R56" s="536"/>
      <c r="S56" s="536"/>
      <c r="T56" s="536"/>
      <c r="U56" s="536"/>
      <c r="V56" s="536"/>
      <c r="W56" s="536"/>
      <c r="X56" s="536"/>
      <c r="Y56" s="536"/>
      <c r="Z56" s="536"/>
      <c r="AA56" s="536"/>
      <c r="AB56" s="536"/>
      <c r="AC56" s="536"/>
      <c r="AD56" s="536"/>
      <c r="AE56" s="536"/>
      <c r="AF56" s="536"/>
      <c r="AG56" s="536"/>
      <c r="AH56" s="536"/>
      <c r="AI56" s="536"/>
      <c r="AJ56" s="536"/>
      <c r="AK56" s="536"/>
      <c r="AL56" s="536"/>
      <c r="AM56" s="536"/>
      <c r="AN56" s="536"/>
      <c r="AO56" s="536"/>
      <c r="AP56" s="536"/>
      <c r="AQ56" s="536"/>
      <c r="AR56" s="536"/>
      <c r="AS56" s="536"/>
      <c r="AT56" s="536"/>
      <c r="AU56" s="536"/>
      <c r="AV56" s="536"/>
      <c r="AW56" s="536"/>
      <c r="AX56" s="536"/>
      <c r="AY56" s="536"/>
      <c r="AZ56" s="536"/>
      <c r="BA56" s="536"/>
      <c r="BB56" s="536"/>
      <c r="BC56" s="536"/>
      <c r="BD56" s="536"/>
      <c r="BE56" s="536"/>
      <c r="BF56" s="536"/>
      <c r="BG56" s="536"/>
      <c r="BH56" s="536"/>
      <c r="BI56" s="536"/>
      <c r="BJ56" s="536"/>
      <c r="BK56" s="536"/>
      <c r="BL56" s="676">
        <f t="shared" si="2"/>
        <v>0</v>
      </c>
      <c r="BM56" s="676"/>
      <c r="BN56" s="676"/>
      <c r="BO56" s="676"/>
      <c r="BP56" s="676"/>
      <c r="BQ56" s="533">
        <f t="shared" si="3"/>
        <v>0</v>
      </c>
      <c r="BR56" s="533"/>
      <c r="BS56" s="533"/>
      <c r="BT56" s="536"/>
      <c r="BU56" s="536"/>
      <c r="BV56" s="536"/>
      <c r="BW56" s="536"/>
      <c r="BX56" s="536"/>
      <c r="BY56" s="536"/>
      <c r="BZ56" s="536"/>
      <c r="CA56" s="536"/>
      <c r="CB56" s="536"/>
      <c r="CC56" s="536"/>
      <c r="CD56" s="536"/>
      <c r="CE56" s="536"/>
      <c r="CF56" s="536"/>
      <c r="CG56" s="536"/>
      <c r="CH56" s="536"/>
      <c r="CI56" s="536"/>
    </row>
    <row r="57" spans="1:87" ht="12" customHeight="1">
      <c r="A57" s="578" t="s">
        <v>421</v>
      </c>
      <c r="B57" s="578"/>
      <c r="C57" s="578"/>
      <c r="D57" s="578"/>
      <c r="E57" s="578"/>
      <c r="F57" s="578"/>
      <c r="G57" s="578"/>
      <c r="H57" s="578"/>
      <c r="I57" s="578"/>
      <c r="J57" s="578"/>
      <c r="K57" s="578"/>
      <c r="L57" s="578"/>
      <c r="M57" s="578"/>
      <c r="N57" s="535" t="s">
        <v>422</v>
      </c>
      <c r="O57" s="535"/>
      <c r="P57" s="535"/>
      <c r="Q57" s="536">
        <v>8</v>
      </c>
      <c r="R57" s="536"/>
      <c r="S57" s="536"/>
      <c r="T57" s="536"/>
      <c r="U57" s="536"/>
      <c r="V57" s="536">
        <v>2</v>
      </c>
      <c r="W57" s="536"/>
      <c r="X57" s="536"/>
      <c r="Y57" s="536"/>
      <c r="Z57" s="536"/>
      <c r="AA57" s="536"/>
      <c r="AB57" s="536"/>
      <c r="AC57" s="536"/>
      <c r="AD57" s="536"/>
      <c r="AE57" s="536"/>
      <c r="AF57" s="536"/>
      <c r="AG57" s="536"/>
      <c r="AH57" s="536"/>
      <c r="AI57" s="536"/>
      <c r="AJ57" s="536"/>
      <c r="AK57" s="536"/>
      <c r="AL57" s="536"/>
      <c r="AM57" s="536"/>
      <c r="AN57" s="536"/>
      <c r="AO57" s="536"/>
      <c r="AP57" s="536"/>
      <c r="AQ57" s="536"/>
      <c r="AR57" s="536"/>
      <c r="AS57" s="536"/>
      <c r="AT57" s="536">
        <v>2</v>
      </c>
      <c r="AU57" s="536"/>
      <c r="AV57" s="536"/>
      <c r="AW57" s="536"/>
      <c r="AX57" s="536"/>
      <c r="AY57" s="536"/>
      <c r="AZ57" s="536"/>
      <c r="BA57" s="536"/>
      <c r="BB57" s="536"/>
      <c r="BC57" s="536"/>
      <c r="BD57" s="536"/>
      <c r="BE57" s="536"/>
      <c r="BF57" s="536"/>
      <c r="BG57" s="536"/>
      <c r="BH57" s="536"/>
      <c r="BI57" s="536"/>
      <c r="BJ57" s="536"/>
      <c r="BK57" s="536"/>
      <c r="BL57" s="676">
        <f t="shared" si="2"/>
        <v>8</v>
      </c>
      <c r="BM57" s="676"/>
      <c r="BN57" s="676"/>
      <c r="BO57" s="676"/>
      <c r="BP57" s="676"/>
      <c r="BQ57" s="533">
        <f t="shared" si="3"/>
        <v>4</v>
      </c>
      <c r="BR57" s="533"/>
      <c r="BS57" s="533"/>
      <c r="BT57" s="536"/>
      <c r="BU57" s="536"/>
      <c r="BV57" s="536"/>
      <c r="BW57" s="536"/>
      <c r="BX57" s="536"/>
      <c r="BY57" s="536"/>
      <c r="BZ57" s="536"/>
      <c r="CA57" s="536"/>
      <c r="CB57" s="536"/>
      <c r="CC57" s="536"/>
      <c r="CD57" s="536"/>
      <c r="CE57" s="536"/>
      <c r="CF57" s="536"/>
      <c r="CG57" s="536"/>
      <c r="CH57" s="536"/>
      <c r="CI57" s="536"/>
    </row>
    <row r="58" spans="1:87" ht="12" customHeight="1">
      <c r="A58" s="578" t="s">
        <v>423</v>
      </c>
      <c r="B58" s="578"/>
      <c r="C58" s="578"/>
      <c r="D58" s="578"/>
      <c r="E58" s="578"/>
      <c r="F58" s="578"/>
      <c r="G58" s="578"/>
      <c r="H58" s="578"/>
      <c r="I58" s="578"/>
      <c r="J58" s="578"/>
      <c r="K58" s="578"/>
      <c r="L58" s="578"/>
      <c r="M58" s="578"/>
      <c r="N58" s="535" t="s">
        <v>424</v>
      </c>
      <c r="O58" s="535"/>
      <c r="P58" s="535"/>
      <c r="Q58" s="536"/>
      <c r="R58" s="536"/>
      <c r="S58" s="536"/>
      <c r="T58" s="536"/>
      <c r="U58" s="536"/>
      <c r="V58" s="536"/>
      <c r="W58" s="536"/>
      <c r="X58" s="536"/>
      <c r="Y58" s="536"/>
      <c r="Z58" s="536"/>
      <c r="AA58" s="536"/>
      <c r="AB58" s="536"/>
      <c r="AC58" s="536"/>
      <c r="AD58" s="536"/>
      <c r="AE58" s="536"/>
      <c r="AF58" s="536"/>
      <c r="AG58" s="536"/>
      <c r="AH58" s="536"/>
      <c r="AI58" s="536"/>
      <c r="AJ58" s="536"/>
      <c r="AK58" s="536"/>
      <c r="AL58" s="536"/>
      <c r="AM58" s="536"/>
      <c r="AN58" s="536"/>
      <c r="AO58" s="536"/>
      <c r="AP58" s="536"/>
      <c r="AQ58" s="536"/>
      <c r="AR58" s="536"/>
      <c r="AS58" s="536"/>
      <c r="AT58" s="536"/>
      <c r="AU58" s="536"/>
      <c r="AV58" s="536"/>
      <c r="AW58" s="536"/>
      <c r="AX58" s="536"/>
      <c r="AY58" s="536"/>
      <c r="AZ58" s="536"/>
      <c r="BA58" s="536"/>
      <c r="BB58" s="536"/>
      <c r="BC58" s="536"/>
      <c r="BD58" s="536"/>
      <c r="BE58" s="536"/>
      <c r="BF58" s="536"/>
      <c r="BG58" s="536"/>
      <c r="BH58" s="536"/>
      <c r="BI58" s="536"/>
      <c r="BJ58" s="536"/>
      <c r="BK58" s="536"/>
      <c r="BL58" s="676">
        <f t="shared" si="2"/>
        <v>0</v>
      </c>
      <c r="BM58" s="676"/>
      <c r="BN58" s="676"/>
      <c r="BO58" s="676"/>
      <c r="BP58" s="676"/>
      <c r="BQ58" s="533">
        <f t="shared" si="3"/>
        <v>0</v>
      </c>
      <c r="BR58" s="533"/>
      <c r="BS58" s="533"/>
      <c r="BT58" s="536"/>
      <c r="BU58" s="536"/>
      <c r="BV58" s="536"/>
      <c r="BW58" s="536"/>
      <c r="BX58" s="536"/>
      <c r="BY58" s="536"/>
      <c r="BZ58" s="536"/>
      <c r="CA58" s="536"/>
      <c r="CB58" s="536"/>
      <c r="CC58" s="536"/>
      <c r="CD58" s="536"/>
      <c r="CE58" s="536"/>
      <c r="CF58" s="536"/>
      <c r="CG58" s="536"/>
      <c r="CH58" s="536"/>
      <c r="CI58" s="536"/>
    </row>
    <row r="59" spans="1:87" ht="24" customHeight="1">
      <c r="A59" s="578" t="s">
        <v>425</v>
      </c>
      <c r="B59" s="578"/>
      <c r="C59" s="578"/>
      <c r="D59" s="578"/>
      <c r="E59" s="578"/>
      <c r="F59" s="578"/>
      <c r="G59" s="578"/>
      <c r="H59" s="578"/>
      <c r="I59" s="578"/>
      <c r="J59" s="578"/>
      <c r="K59" s="578"/>
      <c r="L59" s="578"/>
      <c r="M59" s="578"/>
      <c r="N59" s="535" t="s">
        <v>426</v>
      </c>
      <c r="O59" s="535"/>
      <c r="P59" s="535"/>
      <c r="Q59" s="536">
        <v>8</v>
      </c>
      <c r="R59" s="536"/>
      <c r="S59" s="536"/>
      <c r="T59" s="536"/>
      <c r="U59" s="536"/>
      <c r="V59" s="536">
        <v>7</v>
      </c>
      <c r="W59" s="536"/>
      <c r="X59" s="536"/>
      <c r="Y59" s="536">
        <v>7</v>
      </c>
      <c r="Z59" s="536"/>
      <c r="AA59" s="536"/>
      <c r="AB59" s="536"/>
      <c r="AC59" s="536"/>
      <c r="AD59" s="536"/>
      <c r="AE59" s="536"/>
      <c r="AF59" s="536"/>
      <c r="AG59" s="536"/>
      <c r="AH59" s="536"/>
      <c r="AI59" s="536"/>
      <c r="AJ59" s="536"/>
      <c r="AK59" s="536"/>
      <c r="AL59" s="536"/>
      <c r="AM59" s="536"/>
      <c r="AN59" s="536"/>
      <c r="AO59" s="536"/>
      <c r="AP59" s="536"/>
      <c r="AQ59" s="536"/>
      <c r="AR59" s="536"/>
      <c r="AS59" s="536"/>
      <c r="AT59" s="536">
        <v>7</v>
      </c>
      <c r="AU59" s="536"/>
      <c r="AV59" s="536"/>
      <c r="AW59" s="536"/>
      <c r="AX59" s="536"/>
      <c r="AY59" s="536"/>
      <c r="AZ59" s="536"/>
      <c r="BA59" s="536"/>
      <c r="BB59" s="536"/>
      <c r="BC59" s="536"/>
      <c r="BD59" s="536"/>
      <c r="BE59" s="536"/>
      <c r="BF59" s="536"/>
      <c r="BG59" s="536"/>
      <c r="BH59" s="536"/>
      <c r="BI59" s="536"/>
      <c r="BJ59" s="536"/>
      <c r="BK59" s="536"/>
      <c r="BL59" s="676">
        <f t="shared" si="2"/>
        <v>15</v>
      </c>
      <c r="BM59" s="676"/>
      <c r="BN59" s="676"/>
      <c r="BO59" s="676"/>
      <c r="BP59" s="676"/>
      <c r="BQ59" s="533">
        <f t="shared" si="3"/>
        <v>14</v>
      </c>
      <c r="BR59" s="533"/>
      <c r="BS59" s="533"/>
      <c r="BT59" s="536"/>
      <c r="BU59" s="536"/>
      <c r="BV59" s="536"/>
      <c r="BW59" s="536"/>
      <c r="BX59" s="536"/>
      <c r="BY59" s="536"/>
      <c r="BZ59" s="536"/>
      <c r="CA59" s="536"/>
      <c r="CB59" s="536"/>
      <c r="CC59" s="536"/>
      <c r="CD59" s="536"/>
      <c r="CE59" s="536"/>
      <c r="CF59" s="536"/>
      <c r="CG59" s="536"/>
      <c r="CH59" s="536"/>
      <c r="CI59" s="536"/>
    </row>
    <row r="60" spans="1:87" ht="24" customHeight="1">
      <c r="A60" s="578" t="s">
        <v>427</v>
      </c>
      <c r="B60" s="578"/>
      <c r="C60" s="578"/>
      <c r="D60" s="578"/>
      <c r="E60" s="578"/>
      <c r="F60" s="578"/>
      <c r="G60" s="578"/>
      <c r="H60" s="578"/>
      <c r="I60" s="578"/>
      <c r="J60" s="578"/>
      <c r="K60" s="578"/>
      <c r="L60" s="578"/>
      <c r="M60" s="578"/>
      <c r="N60" s="535" t="s">
        <v>428</v>
      </c>
      <c r="O60" s="535"/>
      <c r="P60" s="535"/>
      <c r="Q60" s="536"/>
      <c r="R60" s="536"/>
      <c r="S60" s="536"/>
      <c r="T60" s="536"/>
      <c r="U60" s="536"/>
      <c r="V60" s="536"/>
      <c r="W60" s="536"/>
      <c r="X60" s="536"/>
      <c r="Y60" s="536"/>
      <c r="Z60" s="536"/>
      <c r="AA60" s="536"/>
      <c r="AB60" s="536"/>
      <c r="AC60" s="536"/>
      <c r="AD60" s="536"/>
      <c r="AE60" s="536"/>
      <c r="AF60" s="536"/>
      <c r="AG60" s="536"/>
      <c r="AH60" s="536"/>
      <c r="AI60" s="536"/>
      <c r="AJ60" s="536"/>
      <c r="AK60" s="536"/>
      <c r="AL60" s="536"/>
      <c r="AM60" s="536"/>
      <c r="AN60" s="536"/>
      <c r="AO60" s="536"/>
      <c r="AP60" s="536"/>
      <c r="AQ60" s="536"/>
      <c r="AR60" s="536"/>
      <c r="AS60" s="536"/>
      <c r="AT60" s="536"/>
      <c r="AU60" s="536"/>
      <c r="AV60" s="536"/>
      <c r="AW60" s="536"/>
      <c r="AX60" s="536"/>
      <c r="AY60" s="536"/>
      <c r="AZ60" s="536"/>
      <c r="BA60" s="536"/>
      <c r="BB60" s="536"/>
      <c r="BC60" s="536"/>
      <c r="BD60" s="536"/>
      <c r="BE60" s="536"/>
      <c r="BF60" s="536"/>
      <c r="BG60" s="536"/>
      <c r="BH60" s="536"/>
      <c r="BI60" s="536"/>
      <c r="BJ60" s="536"/>
      <c r="BK60" s="536"/>
      <c r="BL60" s="676">
        <f t="shared" si="2"/>
        <v>0</v>
      </c>
      <c r="BM60" s="676"/>
      <c r="BN60" s="676"/>
      <c r="BO60" s="676"/>
      <c r="BP60" s="676"/>
      <c r="BQ60" s="533">
        <f t="shared" si="3"/>
        <v>0</v>
      </c>
      <c r="BR60" s="533"/>
      <c r="BS60" s="533"/>
      <c r="BT60" s="536"/>
      <c r="BU60" s="536"/>
      <c r="BV60" s="536"/>
      <c r="BW60" s="536"/>
      <c r="BX60" s="536"/>
      <c r="BY60" s="536"/>
      <c r="BZ60" s="536"/>
      <c r="CA60" s="536"/>
      <c r="CB60" s="536"/>
      <c r="CC60" s="536"/>
      <c r="CD60" s="536"/>
      <c r="CE60" s="536"/>
      <c r="CF60" s="536"/>
      <c r="CG60" s="536"/>
      <c r="CH60" s="536"/>
      <c r="CI60" s="536"/>
    </row>
    <row r="61" spans="1:87" ht="12" customHeight="1">
      <c r="A61" s="578" t="s">
        <v>429</v>
      </c>
      <c r="B61" s="578"/>
      <c r="C61" s="578"/>
      <c r="D61" s="578"/>
      <c r="E61" s="578"/>
      <c r="F61" s="578"/>
      <c r="G61" s="578"/>
      <c r="H61" s="578"/>
      <c r="I61" s="578"/>
      <c r="J61" s="578"/>
      <c r="K61" s="578"/>
      <c r="L61" s="578"/>
      <c r="M61" s="578"/>
      <c r="N61" s="535" t="s">
        <v>430</v>
      </c>
      <c r="O61" s="535"/>
      <c r="P61" s="535"/>
      <c r="Q61" s="536"/>
      <c r="R61" s="536"/>
      <c r="S61" s="536"/>
      <c r="T61" s="536"/>
      <c r="U61" s="536"/>
      <c r="V61" s="536"/>
      <c r="W61" s="536"/>
      <c r="X61" s="536"/>
      <c r="Y61" s="536"/>
      <c r="Z61" s="536"/>
      <c r="AA61" s="536"/>
      <c r="AB61" s="536"/>
      <c r="AC61" s="536"/>
      <c r="AD61" s="536"/>
      <c r="AE61" s="536"/>
      <c r="AF61" s="536"/>
      <c r="AG61" s="536"/>
      <c r="AH61" s="536"/>
      <c r="AI61" s="536"/>
      <c r="AJ61" s="536"/>
      <c r="AK61" s="536"/>
      <c r="AL61" s="536"/>
      <c r="AM61" s="536"/>
      <c r="AN61" s="536"/>
      <c r="AO61" s="536"/>
      <c r="AP61" s="536"/>
      <c r="AQ61" s="536"/>
      <c r="AR61" s="536"/>
      <c r="AS61" s="536"/>
      <c r="AT61" s="536"/>
      <c r="AU61" s="536"/>
      <c r="AV61" s="536"/>
      <c r="AW61" s="536"/>
      <c r="AX61" s="536"/>
      <c r="AY61" s="536"/>
      <c r="AZ61" s="536"/>
      <c r="BA61" s="536"/>
      <c r="BB61" s="536"/>
      <c r="BC61" s="536"/>
      <c r="BD61" s="536"/>
      <c r="BE61" s="536"/>
      <c r="BF61" s="536"/>
      <c r="BG61" s="536"/>
      <c r="BH61" s="536"/>
      <c r="BI61" s="536"/>
      <c r="BJ61" s="536"/>
      <c r="BK61" s="536"/>
      <c r="BL61" s="676">
        <f t="shared" si="2"/>
        <v>0</v>
      </c>
      <c r="BM61" s="676"/>
      <c r="BN61" s="676"/>
      <c r="BO61" s="676"/>
      <c r="BP61" s="676"/>
      <c r="BQ61" s="533">
        <f t="shared" si="3"/>
        <v>0</v>
      </c>
      <c r="BR61" s="533"/>
      <c r="BS61" s="533"/>
      <c r="BT61" s="536"/>
      <c r="BU61" s="536"/>
      <c r="BV61" s="536"/>
      <c r="BW61" s="536"/>
      <c r="BX61" s="536"/>
      <c r="BY61" s="536"/>
      <c r="BZ61" s="536"/>
      <c r="CA61" s="536"/>
      <c r="CB61" s="536"/>
      <c r="CC61" s="536"/>
      <c r="CD61" s="536"/>
      <c r="CE61" s="536"/>
      <c r="CF61" s="536"/>
      <c r="CG61" s="536"/>
      <c r="CH61" s="536"/>
      <c r="CI61" s="536"/>
    </row>
    <row r="62" spans="1:87" ht="12" customHeight="1">
      <c r="A62" s="578" t="s">
        <v>431</v>
      </c>
      <c r="B62" s="578"/>
      <c r="C62" s="578"/>
      <c r="D62" s="578"/>
      <c r="E62" s="578"/>
      <c r="F62" s="578"/>
      <c r="G62" s="578"/>
      <c r="H62" s="578"/>
      <c r="I62" s="578"/>
      <c r="J62" s="578"/>
      <c r="K62" s="578"/>
      <c r="L62" s="578"/>
      <c r="M62" s="578"/>
      <c r="N62" s="535" t="s">
        <v>432</v>
      </c>
      <c r="O62" s="535"/>
      <c r="P62" s="535"/>
      <c r="Q62" s="536"/>
      <c r="R62" s="536"/>
      <c r="S62" s="536"/>
      <c r="T62" s="536"/>
      <c r="U62" s="536"/>
      <c r="V62" s="536"/>
      <c r="W62" s="536"/>
      <c r="X62" s="536"/>
      <c r="Y62" s="536"/>
      <c r="Z62" s="536"/>
      <c r="AA62" s="536"/>
      <c r="AB62" s="536"/>
      <c r="AC62" s="536"/>
      <c r="AD62" s="536"/>
      <c r="AE62" s="536"/>
      <c r="AF62" s="536"/>
      <c r="AG62" s="536"/>
      <c r="AH62" s="536"/>
      <c r="AI62" s="536"/>
      <c r="AJ62" s="536"/>
      <c r="AK62" s="536"/>
      <c r="AL62" s="536"/>
      <c r="AM62" s="536"/>
      <c r="AN62" s="536"/>
      <c r="AO62" s="536"/>
      <c r="AP62" s="536"/>
      <c r="AQ62" s="536"/>
      <c r="AR62" s="536"/>
      <c r="AS62" s="536"/>
      <c r="AT62" s="536"/>
      <c r="AU62" s="536"/>
      <c r="AV62" s="536"/>
      <c r="AW62" s="536"/>
      <c r="AX62" s="536"/>
      <c r="AY62" s="536"/>
      <c r="AZ62" s="536"/>
      <c r="BA62" s="536"/>
      <c r="BB62" s="536"/>
      <c r="BC62" s="536"/>
      <c r="BD62" s="536"/>
      <c r="BE62" s="536"/>
      <c r="BF62" s="536"/>
      <c r="BG62" s="536"/>
      <c r="BH62" s="536"/>
      <c r="BI62" s="536"/>
      <c r="BJ62" s="536"/>
      <c r="BK62" s="536"/>
      <c r="BL62" s="676">
        <f t="shared" si="2"/>
        <v>0</v>
      </c>
      <c r="BM62" s="676"/>
      <c r="BN62" s="676"/>
      <c r="BO62" s="676"/>
      <c r="BP62" s="676"/>
      <c r="BQ62" s="533">
        <f t="shared" si="3"/>
        <v>0</v>
      </c>
      <c r="BR62" s="533"/>
      <c r="BS62" s="533"/>
      <c r="BT62" s="536"/>
      <c r="BU62" s="536"/>
      <c r="BV62" s="536"/>
      <c r="BW62" s="536"/>
      <c r="BX62" s="536"/>
      <c r="BY62" s="536"/>
      <c r="BZ62" s="536"/>
      <c r="CA62" s="536"/>
      <c r="CB62" s="536"/>
      <c r="CC62" s="536"/>
      <c r="CD62" s="536"/>
      <c r="CE62" s="536"/>
      <c r="CF62" s="536"/>
      <c r="CG62" s="536"/>
      <c r="CH62" s="536"/>
      <c r="CI62" s="536"/>
    </row>
    <row r="63" spans="1:87" ht="12" customHeight="1">
      <c r="A63" s="578" t="s">
        <v>433</v>
      </c>
      <c r="B63" s="578"/>
      <c r="C63" s="578"/>
      <c r="D63" s="578"/>
      <c r="E63" s="578"/>
      <c r="F63" s="578"/>
      <c r="G63" s="578"/>
      <c r="H63" s="578"/>
      <c r="I63" s="578"/>
      <c r="J63" s="578"/>
      <c r="K63" s="578"/>
      <c r="L63" s="578"/>
      <c r="M63" s="578"/>
      <c r="N63" s="535" t="s">
        <v>258</v>
      </c>
      <c r="O63" s="535"/>
      <c r="P63" s="535"/>
      <c r="Q63" s="536"/>
      <c r="R63" s="536"/>
      <c r="S63" s="536"/>
      <c r="T63" s="536"/>
      <c r="U63" s="536"/>
      <c r="V63" s="536"/>
      <c r="W63" s="536"/>
      <c r="X63" s="536"/>
      <c r="Y63" s="536"/>
      <c r="Z63" s="536"/>
      <c r="AA63" s="536"/>
      <c r="AB63" s="536"/>
      <c r="AC63" s="536"/>
      <c r="AD63" s="536"/>
      <c r="AE63" s="536"/>
      <c r="AF63" s="536"/>
      <c r="AG63" s="536"/>
      <c r="AH63" s="536"/>
      <c r="AI63" s="536"/>
      <c r="AJ63" s="536"/>
      <c r="AK63" s="536"/>
      <c r="AL63" s="536"/>
      <c r="AM63" s="536"/>
      <c r="AN63" s="536"/>
      <c r="AO63" s="536"/>
      <c r="AP63" s="536"/>
      <c r="AQ63" s="536"/>
      <c r="AR63" s="536"/>
      <c r="AS63" s="536"/>
      <c r="AT63" s="536"/>
      <c r="AU63" s="536"/>
      <c r="AV63" s="536"/>
      <c r="AW63" s="536"/>
      <c r="AX63" s="536"/>
      <c r="AY63" s="536"/>
      <c r="AZ63" s="536"/>
      <c r="BA63" s="536"/>
      <c r="BB63" s="536"/>
      <c r="BC63" s="536"/>
      <c r="BD63" s="536"/>
      <c r="BE63" s="536"/>
      <c r="BF63" s="536"/>
      <c r="BG63" s="536"/>
      <c r="BH63" s="536"/>
      <c r="BI63" s="536"/>
      <c r="BJ63" s="536"/>
      <c r="BK63" s="536"/>
      <c r="BL63" s="676">
        <f t="shared" si="2"/>
        <v>0</v>
      </c>
      <c r="BM63" s="676"/>
      <c r="BN63" s="676"/>
      <c r="BO63" s="676"/>
      <c r="BP63" s="676"/>
      <c r="BQ63" s="533">
        <f t="shared" si="3"/>
        <v>0</v>
      </c>
      <c r="BR63" s="533"/>
      <c r="BS63" s="533"/>
      <c r="BT63" s="536"/>
      <c r="BU63" s="536"/>
      <c r="BV63" s="536"/>
      <c r="BW63" s="536"/>
      <c r="BX63" s="536"/>
      <c r="BY63" s="536"/>
      <c r="BZ63" s="536"/>
      <c r="CA63" s="536"/>
      <c r="CB63" s="536"/>
      <c r="CC63" s="536"/>
      <c r="CD63" s="536"/>
      <c r="CE63" s="536"/>
      <c r="CF63" s="536"/>
      <c r="CG63" s="536"/>
      <c r="CH63" s="536"/>
      <c r="CI63" s="536"/>
    </row>
    <row r="64" spans="1:87" ht="24" customHeight="1">
      <c r="A64" s="578" t="s">
        <v>434</v>
      </c>
      <c r="B64" s="578"/>
      <c r="C64" s="578"/>
      <c r="D64" s="578"/>
      <c r="E64" s="578"/>
      <c r="F64" s="578"/>
      <c r="G64" s="578"/>
      <c r="H64" s="578"/>
      <c r="I64" s="578"/>
      <c r="J64" s="578"/>
      <c r="K64" s="578"/>
      <c r="L64" s="578"/>
      <c r="M64" s="578"/>
      <c r="N64" s="535" t="s">
        <v>435</v>
      </c>
      <c r="O64" s="535"/>
      <c r="P64" s="535"/>
      <c r="Q64" s="536"/>
      <c r="R64" s="536"/>
      <c r="S64" s="536"/>
      <c r="T64" s="536"/>
      <c r="U64" s="536"/>
      <c r="V64" s="536"/>
      <c r="W64" s="536"/>
      <c r="X64" s="536"/>
      <c r="Y64" s="536"/>
      <c r="Z64" s="536"/>
      <c r="AA64" s="536"/>
      <c r="AB64" s="536"/>
      <c r="AC64" s="536"/>
      <c r="AD64" s="536"/>
      <c r="AE64" s="536"/>
      <c r="AF64" s="536"/>
      <c r="AG64" s="536"/>
      <c r="AH64" s="536"/>
      <c r="AI64" s="536"/>
      <c r="AJ64" s="536"/>
      <c r="AK64" s="536"/>
      <c r="AL64" s="536"/>
      <c r="AM64" s="536"/>
      <c r="AN64" s="536"/>
      <c r="AO64" s="536"/>
      <c r="AP64" s="536"/>
      <c r="AQ64" s="536"/>
      <c r="AR64" s="536"/>
      <c r="AS64" s="536"/>
      <c r="AT64" s="536"/>
      <c r="AU64" s="536"/>
      <c r="AV64" s="536"/>
      <c r="AW64" s="536"/>
      <c r="AX64" s="536"/>
      <c r="AY64" s="536"/>
      <c r="AZ64" s="536"/>
      <c r="BA64" s="536"/>
      <c r="BB64" s="536"/>
      <c r="BC64" s="536"/>
      <c r="BD64" s="536"/>
      <c r="BE64" s="536"/>
      <c r="BF64" s="536"/>
      <c r="BG64" s="536"/>
      <c r="BH64" s="536"/>
      <c r="BI64" s="536"/>
      <c r="BJ64" s="536"/>
      <c r="BK64" s="536"/>
      <c r="BL64" s="676">
        <f t="shared" si="2"/>
        <v>0</v>
      </c>
      <c r="BM64" s="676"/>
      <c r="BN64" s="676"/>
      <c r="BO64" s="676"/>
      <c r="BP64" s="676"/>
      <c r="BQ64" s="533">
        <f t="shared" si="3"/>
        <v>0</v>
      </c>
      <c r="BR64" s="533"/>
      <c r="BS64" s="533"/>
      <c r="BT64" s="536"/>
      <c r="BU64" s="536"/>
      <c r="BV64" s="536"/>
      <c r="BW64" s="536"/>
      <c r="BX64" s="536"/>
      <c r="BY64" s="536"/>
      <c r="BZ64" s="536"/>
      <c r="CA64" s="536"/>
      <c r="CB64" s="536"/>
      <c r="CC64" s="536"/>
      <c r="CD64" s="536"/>
      <c r="CE64" s="536"/>
      <c r="CF64" s="536"/>
      <c r="CG64" s="536"/>
      <c r="CH64" s="536"/>
      <c r="CI64" s="536"/>
    </row>
    <row r="65" spans="1:87" ht="12" customHeight="1">
      <c r="A65" s="578" t="s">
        <v>181</v>
      </c>
      <c r="B65" s="578"/>
      <c r="C65" s="578"/>
      <c r="D65" s="578"/>
      <c r="E65" s="578"/>
      <c r="F65" s="578"/>
      <c r="G65" s="578"/>
      <c r="H65" s="578"/>
      <c r="I65" s="578"/>
      <c r="J65" s="578"/>
      <c r="K65" s="578"/>
      <c r="L65" s="578"/>
      <c r="M65" s="578"/>
      <c r="N65" s="535" t="s">
        <v>436</v>
      </c>
      <c r="O65" s="535"/>
      <c r="P65" s="535"/>
      <c r="Q65" s="676">
        <f>SUM(Q48:U64)</f>
        <v>109</v>
      </c>
      <c r="R65" s="676"/>
      <c r="S65" s="676"/>
      <c r="T65" s="676"/>
      <c r="U65" s="676"/>
      <c r="V65" s="676">
        <f>SUM(V48:X64)</f>
        <v>81</v>
      </c>
      <c r="W65" s="676"/>
      <c r="X65" s="676"/>
      <c r="Y65" s="676">
        <f>SUM(Y48:AC64)</f>
        <v>112</v>
      </c>
      <c r="Z65" s="676"/>
      <c r="AA65" s="676"/>
      <c r="AB65" s="676"/>
      <c r="AC65" s="676"/>
      <c r="AD65" s="676">
        <f>SUM(AD48:AH64)</f>
        <v>0</v>
      </c>
      <c r="AE65" s="676"/>
      <c r="AF65" s="676"/>
      <c r="AG65" s="676"/>
      <c r="AH65" s="676"/>
      <c r="AI65" s="675">
        <f>SUM(AI48:AK64)</f>
        <v>0</v>
      </c>
      <c r="AJ65" s="675"/>
      <c r="AK65" s="675"/>
      <c r="AL65" s="676">
        <f>SUM(AL48:AP64)</f>
        <v>0</v>
      </c>
      <c r="AM65" s="676"/>
      <c r="AN65" s="676"/>
      <c r="AO65" s="676"/>
      <c r="AP65" s="676"/>
      <c r="AQ65" s="675">
        <f>SUM(AQ48:AS64)</f>
        <v>0</v>
      </c>
      <c r="AR65" s="675"/>
      <c r="AS65" s="675"/>
      <c r="AT65" s="676">
        <f>SUM(AT48:AX64)</f>
        <v>50</v>
      </c>
      <c r="AU65" s="676"/>
      <c r="AV65" s="676"/>
      <c r="AW65" s="676"/>
      <c r="AX65" s="676"/>
      <c r="AY65" s="676">
        <f>SUM(AY48:BC64)</f>
        <v>0</v>
      </c>
      <c r="AZ65" s="676"/>
      <c r="BA65" s="676"/>
      <c r="BB65" s="676"/>
      <c r="BC65" s="676"/>
      <c r="BD65" s="676">
        <f>SUM(BD48:BH64)</f>
        <v>0</v>
      </c>
      <c r="BE65" s="676"/>
      <c r="BF65" s="676"/>
      <c r="BG65" s="676"/>
      <c r="BH65" s="676"/>
      <c r="BI65" s="675">
        <f>SUM(BI48:BK64)</f>
        <v>0</v>
      </c>
      <c r="BJ65" s="675"/>
      <c r="BK65" s="675"/>
      <c r="BL65" s="676">
        <f>SUM(BL48:BP64)</f>
        <v>221</v>
      </c>
      <c r="BM65" s="676"/>
      <c r="BN65" s="676"/>
      <c r="BO65" s="676"/>
      <c r="BP65" s="676"/>
      <c r="BQ65" s="676">
        <f>SUM(BQ48:BS64)</f>
        <v>131</v>
      </c>
      <c r="BR65" s="676"/>
      <c r="BS65" s="676"/>
      <c r="BT65" s="676">
        <f>SUM(BT48:BX64)</f>
        <v>0</v>
      </c>
      <c r="BU65" s="676"/>
      <c r="BV65" s="676"/>
      <c r="BW65" s="676"/>
      <c r="BX65" s="676"/>
      <c r="BY65" s="675">
        <f>SUM(BY48:CA64)</f>
        <v>0</v>
      </c>
      <c r="BZ65" s="675"/>
      <c r="CA65" s="675"/>
      <c r="CB65" s="676">
        <f>SUM(CB48:CF64)</f>
        <v>0</v>
      </c>
      <c r="CC65" s="676"/>
      <c r="CD65" s="676"/>
      <c r="CE65" s="676"/>
      <c r="CF65" s="676"/>
      <c r="CG65" s="675">
        <f>SUM(CG48:CI64)</f>
        <v>0</v>
      </c>
      <c r="CH65" s="675"/>
      <c r="CI65" s="675"/>
    </row>
    <row r="66" ht="4.5" customHeight="1"/>
    <row r="67" spans="1:83" ht="12" customHeight="1">
      <c r="A67" s="566" t="s">
        <v>437</v>
      </c>
      <c r="B67" s="566"/>
      <c r="C67" s="566"/>
      <c r="D67" s="566"/>
      <c r="E67" s="566"/>
      <c r="F67" s="566"/>
      <c r="G67" s="566"/>
      <c r="H67" s="566"/>
      <c r="I67" s="566"/>
      <c r="J67" s="566"/>
      <c r="K67" s="566"/>
      <c r="L67" s="566"/>
      <c r="M67" s="566"/>
      <c r="N67" s="566"/>
      <c r="O67" s="566"/>
      <c r="P67" s="566"/>
      <c r="Q67" s="566"/>
      <c r="R67" s="566" t="s">
        <v>438</v>
      </c>
      <c r="S67" s="566"/>
      <c r="T67" s="566"/>
      <c r="U67" s="566"/>
      <c r="V67" s="566"/>
      <c r="W67" s="566"/>
      <c r="X67" s="566"/>
      <c r="Y67" s="566"/>
      <c r="Z67" s="566"/>
      <c r="AA67" s="566"/>
      <c r="AB67" s="566"/>
      <c r="AC67" s="566"/>
      <c r="AD67" s="566"/>
      <c r="AE67" s="566"/>
      <c r="AF67" s="566"/>
      <c r="AG67" s="566"/>
      <c r="AH67" s="566"/>
      <c r="AI67" s="566"/>
      <c r="AJ67" s="566"/>
      <c r="AK67" s="566"/>
      <c r="AL67" s="566"/>
      <c r="AM67" s="566"/>
      <c r="AN67" s="566"/>
      <c r="AO67" s="566"/>
      <c r="AP67" s="566"/>
      <c r="AQ67" s="566"/>
      <c r="AR67" s="566"/>
      <c r="AS67" s="566"/>
      <c r="AT67" s="566"/>
      <c r="AU67" s="566"/>
      <c r="AV67" s="566"/>
      <c r="AW67" s="566"/>
      <c r="AX67" s="566"/>
      <c r="AY67" s="566"/>
      <c r="AZ67" s="566"/>
      <c r="BA67" s="566"/>
      <c r="BB67" s="566"/>
      <c r="BC67" s="566"/>
      <c r="BD67" s="566"/>
      <c r="BE67" s="566"/>
      <c r="BF67" s="566"/>
      <c r="BG67" s="566"/>
      <c r="BH67" s="566"/>
      <c r="BI67" s="566"/>
      <c r="BJ67" s="566"/>
      <c r="BK67" s="566"/>
      <c r="BL67" s="566"/>
      <c r="BM67" s="566"/>
      <c r="BN67" s="566"/>
      <c r="BO67" s="566"/>
      <c r="BP67" s="566"/>
      <c r="BQ67" s="566"/>
      <c r="BR67" s="566"/>
      <c r="BS67" s="566"/>
      <c r="BT67" s="602" t="s">
        <v>439</v>
      </c>
      <c r="BU67" s="602"/>
      <c r="BV67" s="602"/>
      <c r="BW67" s="602"/>
      <c r="BX67" s="616"/>
      <c r="BY67" s="616"/>
      <c r="BZ67" s="616"/>
      <c r="CA67" s="616"/>
      <c r="CB67" s="616"/>
      <c r="CC67" s="616"/>
      <c r="CD67" s="616"/>
      <c r="CE67" s="616"/>
    </row>
    <row r="68" spans="1:83" ht="12" customHeight="1">
      <c r="A68" s="566"/>
      <c r="B68" s="566"/>
      <c r="C68" s="566"/>
      <c r="D68" s="566"/>
      <c r="E68" s="566"/>
      <c r="F68" s="566"/>
      <c r="G68" s="566"/>
      <c r="H68" s="566"/>
      <c r="I68" s="566"/>
      <c r="J68" s="566"/>
      <c r="K68" s="566"/>
      <c r="L68" s="566"/>
      <c r="M68" s="566"/>
      <c r="N68" s="566"/>
      <c r="O68" s="566"/>
      <c r="P68" s="566"/>
      <c r="Q68" s="566"/>
      <c r="R68" s="566" t="s">
        <v>440</v>
      </c>
      <c r="S68" s="566"/>
      <c r="T68" s="566"/>
      <c r="U68" s="566"/>
      <c r="V68" s="566"/>
      <c r="W68" s="566"/>
      <c r="X68" s="566"/>
      <c r="Y68" s="566"/>
      <c r="Z68" s="566"/>
      <c r="AA68" s="566"/>
      <c r="AB68" s="566"/>
      <c r="AC68" s="566"/>
      <c r="AD68" s="566"/>
      <c r="AE68" s="566"/>
      <c r="AF68" s="566"/>
      <c r="AG68" s="566"/>
      <c r="AH68" s="566"/>
      <c r="AI68" s="566"/>
      <c r="AJ68" s="566"/>
      <c r="AK68" s="566"/>
      <c r="AL68" s="566"/>
      <c r="AM68" s="566"/>
      <c r="AN68" s="566"/>
      <c r="AO68" s="566"/>
      <c r="AP68" s="566"/>
      <c r="AQ68" s="566"/>
      <c r="AR68" s="566"/>
      <c r="AS68" s="566"/>
      <c r="AT68" s="566"/>
      <c r="AU68" s="566"/>
      <c r="AV68" s="566"/>
      <c r="AW68" s="566"/>
      <c r="AX68" s="566"/>
      <c r="AY68" s="566"/>
      <c r="AZ68" s="566"/>
      <c r="BA68" s="566"/>
      <c r="BB68" s="566"/>
      <c r="BC68" s="566"/>
      <c r="BD68" s="566"/>
      <c r="BE68" s="566"/>
      <c r="BF68" s="566"/>
      <c r="BG68" s="566"/>
      <c r="BH68" s="566"/>
      <c r="BI68" s="566"/>
      <c r="BJ68" s="566"/>
      <c r="BK68" s="566"/>
      <c r="BL68" s="566"/>
      <c r="BM68" s="566"/>
      <c r="BN68" s="566"/>
      <c r="BO68" s="566"/>
      <c r="BP68" s="566"/>
      <c r="BQ68" s="566"/>
      <c r="BR68" s="566"/>
      <c r="BS68" s="566"/>
      <c r="BT68" s="602" t="s">
        <v>441</v>
      </c>
      <c r="BU68" s="602"/>
      <c r="BV68" s="602"/>
      <c r="BW68" s="602"/>
      <c r="BX68" s="603"/>
      <c r="BY68" s="603"/>
      <c r="BZ68" s="603"/>
      <c r="CA68" s="603"/>
      <c r="CB68" s="603"/>
      <c r="CC68" s="603"/>
      <c r="CD68" s="603"/>
      <c r="CE68" s="603"/>
    </row>
    <row r="69" spans="1:83" ht="12" customHeight="1">
      <c r="A69" s="566"/>
      <c r="B69" s="566"/>
      <c r="C69" s="566"/>
      <c r="D69" s="566"/>
      <c r="E69" s="566"/>
      <c r="F69" s="566"/>
      <c r="G69" s="566"/>
      <c r="H69" s="566"/>
      <c r="I69" s="566"/>
      <c r="J69" s="566"/>
      <c r="K69" s="566"/>
      <c r="L69" s="566"/>
      <c r="M69" s="566"/>
      <c r="N69" s="566"/>
      <c r="O69" s="566"/>
      <c r="P69" s="566"/>
      <c r="Q69" s="566"/>
      <c r="R69" s="566" t="s">
        <v>442</v>
      </c>
      <c r="S69" s="566"/>
      <c r="T69" s="566"/>
      <c r="U69" s="566"/>
      <c r="V69" s="566"/>
      <c r="W69" s="566"/>
      <c r="X69" s="566"/>
      <c r="Y69" s="566"/>
      <c r="Z69" s="566"/>
      <c r="AA69" s="566"/>
      <c r="AB69" s="566"/>
      <c r="AC69" s="566"/>
      <c r="AD69" s="566"/>
      <c r="AE69" s="566"/>
      <c r="AF69" s="566"/>
      <c r="AG69" s="566"/>
      <c r="AH69" s="566"/>
      <c r="AI69" s="566"/>
      <c r="AJ69" s="566"/>
      <c r="AK69" s="566"/>
      <c r="AL69" s="566"/>
      <c r="AM69" s="566"/>
      <c r="AN69" s="566"/>
      <c r="AO69" s="566"/>
      <c r="AP69" s="566"/>
      <c r="AQ69" s="566"/>
      <c r="AR69" s="566"/>
      <c r="AS69" s="566"/>
      <c r="AT69" s="566"/>
      <c r="AU69" s="566"/>
      <c r="AV69" s="566"/>
      <c r="AW69" s="566"/>
      <c r="AX69" s="566"/>
      <c r="AY69" s="566"/>
      <c r="AZ69" s="566"/>
      <c r="BA69" s="566"/>
      <c r="BB69" s="566"/>
      <c r="BC69" s="566"/>
      <c r="BD69" s="566"/>
      <c r="BE69" s="566"/>
      <c r="BF69" s="566"/>
      <c r="BG69" s="566"/>
      <c r="BH69" s="566"/>
      <c r="BI69" s="566"/>
      <c r="BJ69" s="566"/>
      <c r="BK69" s="566"/>
      <c r="BL69" s="566"/>
      <c r="BM69" s="566"/>
      <c r="BN69" s="566"/>
      <c r="BO69" s="566"/>
      <c r="BP69" s="566"/>
      <c r="BQ69" s="566"/>
      <c r="BR69" s="566"/>
      <c r="BS69" s="566"/>
      <c r="BT69" s="602" t="s">
        <v>443</v>
      </c>
      <c r="BU69" s="602"/>
      <c r="BV69" s="602"/>
      <c r="BW69" s="602"/>
      <c r="BX69" s="603"/>
      <c r="BY69" s="603"/>
      <c r="BZ69" s="603"/>
      <c r="CA69" s="603"/>
      <c r="CB69" s="603"/>
      <c r="CC69" s="603"/>
      <c r="CD69" s="603"/>
      <c r="CE69" s="603"/>
    </row>
    <row r="70" spans="1:83" ht="12" customHeight="1">
      <c r="A70" s="566"/>
      <c r="B70" s="566"/>
      <c r="C70" s="566"/>
      <c r="D70" s="566"/>
      <c r="E70" s="566"/>
      <c r="F70" s="566"/>
      <c r="G70" s="566"/>
      <c r="H70" s="566"/>
      <c r="I70" s="566"/>
      <c r="J70" s="566"/>
      <c r="K70" s="566"/>
      <c r="L70" s="566"/>
      <c r="M70" s="566"/>
      <c r="N70" s="566"/>
      <c r="O70" s="566"/>
      <c r="P70" s="566"/>
      <c r="Q70" s="566"/>
      <c r="R70" s="566" t="s">
        <v>444</v>
      </c>
      <c r="S70" s="566"/>
      <c r="T70" s="566"/>
      <c r="U70" s="566"/>
      <c r="V70" s="566"/>
      <c r="W70" s="566"/>
      <c r="X70" s="566"/>
      <c r="Y70" s="566"/>
      <c r="Z70" s="566"/>
      <c r="AA70" s="566"/>
      <c r="AB70" s="566"/>
      <c r="AC70" s="566"/>
      <c r="AD70" s="566"/>
      <c r="AE70" s="566"/>
      <c r="AF70" s="566"/>
      <c r="AG70" s="566"/>
      <c r="AH70" s="566"/>
      <c r="AI70" s="566"/>
      <c r="AJ70" s="566"/>
      <c r="AK70" s="566"/>
      <c r="AL70" s="566"/>
      <c r="AM70" s="566"/>
      <c r="AN70" s="566"/>
      <c r="AO70" s="566"/>
      <c r="AP70" s="566"/>
      <c r="AQ70" s="566"/>
      <c r="AR70" s="566"/>
      <c r="AS70" s="566"/>
      <c r="AT70" s="566"/>
      <c r="AU70" s="566"/>
      <c r="AV70" s="566"/>
      <c r="AW70" s="566"/>
      <c r="AX70" s="566"/>
      <c r="AY70" s="566"/>
      <c r="AZ70" s="566"/>
      <c r="BA70" s="566"/>
      <c r="BB70" s="566"/>
      <c r="BC70" s="566"/>
      <c r="BD70" s="566"/>
      <c r="BE70" s="566"/>
      <c r="BF70" s="566"/>
      <c r="BG70" s="566"/>
      <c r="BH70" s="566"/>
      <c r="BI70" s="566"/>
      <c r="BJ70" s="566"/>
      <c r="BK70" s="566"/>
      <c r="BL70" s="566"/>
      <c r="BM70" s="566"/>
      <c r="BN70" s="566"/>
      <c r="BO70" s="566"/>
      <c r="BP70" s="566"/>
      <c r="BQ70" s="566"/>
      <c r="BR70" s="566"/>
      <c r="BS70" s="566"/>
      <c r="BT70" s="602" t="s">
        <v>445</v>
      </c>
      <c r="BU70" s="602"/>
      <c r="BV70" s="602"/>
      <c r="BW70" s="602"/>
      <c r="BX70" s="603">
        <v>92</v>
      </c>
      <c r="BY70" s="603"/>
      <c r="BZ70" s="603"/>
      <c r="CA70" s="603"/>
      <c r="CB70" s="603"/>
      <c r="CC70" s="603"/>
      <c r="CD70" s="603"/>
      <c r="CE70" s="603"/>
    </row>
    <row r="71" spans="1:83" ht="12" customHeight="1">
      <c r="A71" s="566"/>
      <c r="B71" s="566"/>
      <c r="C71" s="566"/>
      <c r="D71" s="566"/>
      <c r="E71" s="566"/>
      <c r="F71" s="566"/>
      <c r="G71" s="566"/>
      <c r="H71" s="566"/>
      <c r="I71" s="566"/>
      <c r="J71" s="566"/>
      <c r="K71" s="566"/>
      <c r="L71" s="566"/>
      <c r="M71" s="566"/>
      <c r="N71" s="566"/>
      <c r="O71" s="566"/>
      <c r="P71" s="566"/>
      <c r="Q71" s="566"/>
      <c r="R71" s="566" t="s">
        <v>446</v>
      </c>
      <c r="S71" s="566"/>
      <c r="T71" s="566"/>
      <c r="U71" s="566"/>
      <c r="V71" s="566"/>
      <c r="W71" s="566"/>
      <c r="X71" s="566"/>
      <c r="Y71" s="566"/>
      <c r="Z71" s="566"/>
      <c r="AA71" s="566"/>
      <c r="AB71" s="566"/>
      <c r="AC71" s="566"/>
      <c r="AD71" s="566"/>
      <c r="AE71" s="566"/>
      <c r="AF71" s="566"/>
      <c r="AG71" s="566"/>
      <c r="AH71" s="566"/>
      <c r="AI71" s="566"/>
      <c r="AJ71" s="566"/>
      <c r="AK71" s="566"/>
      <c r="AL71" s="566"/>
      <c r="AM71" s="566"/>
      <c r="AN71" s="566"/>
      <c r="AO71" s="566"/>
      <c r="AP71" s="566"/>
      <c r="AQ71" s="566"/>
      <c r="AR71" s="566"/>
      <c r="AS71" s="566"/>
      <c r="AT71" s="566"/>
      <c r="AU71" s="566"/>
      <c r="AV71" s="566"/>
      <c r="AW71" s="566"/>
      <c r="AX71" s="566"/>
      <c r="AY71" s="566"/>
      <c r="AZ71" s="566"/>
      <c r="BA71" s="566"/>
      <c r="BB71" s="566"/>
      <c r="BC71" s="566"/>
      <c r="BD71" s="566"/>
      <c r="BE71" s="566"/>
      <c r="BF71" s="566"/>
      <c r="BG71" s="566"/>
      <c r="BH71" s="566"/>
      <c r="BI71" s="566"/>
      <c r="BJ71" s="566"/>
      <c r="BK71" s="566"/>
      <c r="BL71" s="566"/>
      <c r="BM71" s="566"/>
      <c r="BN71" s="566"/>
      <c r="BO71" s="566"/>
      <c r="BP71" s="566"/>
      <c r="BQ71" s="566"/>
      <c r="BR71" s="566"/>
      <c r="BS71" s="566"/>
      <c r="BT71" s="602" t="s">
        <v>447</v>
      </c>
      <c r="BU71" s="602"/>
      <c r="BV71" s="602"/>
      <c r="BW71" s="602"/>
      <c r="BX71" s="603"/>
      <c r="BY71" s="603"/>
      <c r="BZ71" s="603"/>
      <c r="CA71" s="603"/>
      <c r="CB71" s="603"/>
      <c r="CC71" s="603"/>
      <c r="CD71" s="603"/>
      <c r="CE71" s="603"/>
    </row>
    <row r="72" spans="1:83" ht="12" customHeight="1">
      <c r="A72" s="566" t="s">
        <v>448</v>
      </c>
      <c r="B72" s="566"/>
      <c r="C72" s="566"/>
      <c r="D72" s="566"/>
      <c r="E72" s="566"/>
      <c r="F72" s="566"/>
      <c r="G72" s="566"/>
      <c r="H72" s="566"/>
      <c r="I72" s="566"/>
      <c r="J72" s="566"/>
      <c r="K72" s="566"/>
      <c r="L72" s="566"/>
      <c r="M72" s="566"/>
      <c r="N72" s="566"/>
      <c r="O72" s="566"/>
      <c r="P72" s="566"/>
      <c r="Q72" s="566"/>
      <c r="R72" s="566" t="s">
        <v>449</v>
      </c>
      <c r="S72" s="566"/>
      <c r="T72" s="566"/>
      <c r="U72" s="566"/>
      <c r="V72" s="566"/>
      <c r="W72" s="566"/>
      <c r="X72" s="566"/>
      <c r="Y72" s="566"/>
      <c r="Z72" s="566"/>
      <c r="AA72" s="566"/>
      <c r="AB72" s="566"/>
      <c r="AC72" s="566"/>
      <c r="AD72" s="566"/>
      <c r="AE72" s="566"/>
      <c r="AF72" s="566"/>
      <c r="AG72" s="566"/>
      <c r="AH72" s="566"/>
      <c r="AI72" s="566"/>
      <c r="AJ72" s="566"/>
      <c r="AK72" s="566"/>
      <c r="AL72" s="566"/>
      <c r="AM72" s="566"/>
      <c r="AN72" s="566"/>
      <c r="AO72" s="566"/>
      <c r="AP72" s="566"/>
      <c r="AQ72" s="566"/>
      <c r="AR72" s="566"/>
      <c r="AS72" s="566"/>
      <c r="AT72" s="566"/>
      <c r="AU72" s="566"/>
      <c r="AV72" s="566"/>
      <c r="AW72" s="566"/>
      <c r="AX72" s="566"/>
      <c r="AY72" s="566"/>
      <c r="AZ72" s="566"/>
      <c r="BA72" s="566"/>
      <c r="BB72" s="566"/>
      <c r="BC72" s="566"/>
      <c r="BD72" s="566"/>
      <c r="BE72" s="566"/>
      <c r="BF72" s="566"/>
      <c r="BG72" s="566"/>
      <c r="BH72" s="566"/>
      <c r="BI72" s="566"/>
      <c r="BJ72" s="566"/>
      <c r="BK72" s="566"/>
      <c r="BL72" s="566"/>
      <c r="BM72" s="566"/>
      <c r="BN72" s="566"/>
      <c r="BO72" s="566"/>
      <c r="BP72" s="566"/>
      <c r="BQ72" s="566"/>
      <c r="BR72" s="566"/>
      <c r="BS72" s="566"/>
      <c r="BT72" s="602" t="s">
        <v>450</v>
      </c>
      <c r="BU72" s="602"/>
      <c r="BV72" s="602"/>
      <c r="BW72" s="602"/>
      <c r="BX72" s="616"/>
      <c r="BY72" s="616"/>
      <c r="BZ72" s="616"/>
      <c r="CA72" s="616"/>
      <c r="CB72" s="616"/>
      <c r="CC72" s="616"/>
      <c r="CD72" s="616"/>
      <c r="CE72" s="616"/>
    </row>
    <row r="73" spans="1:83" ht="12" customHeight="1">
      <c r="A73" s="566"/>
      <c r="B73" s="566"/>
      <c r="C73" s="566"/>
      <c r="D73" s="566"/>
      <c r="E73" s="566"/>
      <c r="F73" s="566"/>
      <c r="G73" s="566"/>
      <c r="H73" s="566"/>
      <c r="I73" s="566"/>
      <c r="J73" s="566"/>
      <c r="K73" s="566"/>
      <c r="L73" s="566"/>
      <c r="M73" s="566"/>
      <c r="N73" s="566"/>
      <c r="O73" s="566"/>
      <c r="P73" s="566"/>
      <c r="Q73" s="566"/>
      <c r="R73" s="566" t="s">
        <v>451</v>
      </c>
      <c r="S73" s="566"/>
      <c r="T73" s="566"/>
      <c r="U73" s="566"/>
      <c r="V73" s="566"/>
      <c r="W73" s="566"/>
      <c r="X73" s="566"/>
      <c r="Y73" s="566"/>
      <c r="Z73" s="566"/>
      <c r="AA73" s="566"/>
      <c r="AB73" s="566"/>
      <c r="AC73" s="566"/>
      <c r="AD73" s="566"/>
      <c r="AE73" s="566"/>
      <c r="AF73" s="566"/>
      <c r="AG73" s="566"/>
      <c r="AH73" s="566"/>
      <c r="AI73" s="566"/>
      <c r="AJ73" s="566"/>
      <c r="AK73" s="566"/>
      <c r="AL73" s="566"/>
      <c r="AM73" s="566"/>
      <c r="AN73" s="566"/>
      <c r="AO73" s="566"/>
      <c r="AP73" s="566"/>
      <c r="AQ73" s="566"/>
      <c r="AR73" s="566"/>
      <c r="AS73" s="566"/>
      <c r="AT73" s="566"/>
      <c r="AU73" s="566"/>
      <c r="AV73" s="566"/>
      <c r="AW73" s="566"/>
      <c r="AX73" s="566"/>
      <c r="AY73" s="566"/>
      <c r="AZ73" s="566"/>
      <c r="BA73" s="566"/>
      <c r="BB73" s="566"/>
      <c r="BC73" s="566"/>
      <c r="BD73" s="566"/>
      <c r="BE73" s="566"/>
      <c r="BF73" s="566"/>
      <c r="BG73" s="566"/>
      <c r="BH73" s="566"/>
      <c r="BI73" s="566"/>
      <c r="BJ73" s="566"/>
      <c r="BK73" s="566"/>
      <c r="BL73" s="566"/>
      <c r="BM73" s="566"/>
      <c r="BN73" s="566"/>
      <c r="BO73" s="566"/>
      <c r="BP73" s="566"/>
      <c r="BQ73" s="566"/>
      <c r="BR73" s="566"/>
      <c r="BS73" s="566"/>
      <c r="BT73" s="602" t="s">
        <v>452</v>
      </c>
      <c r="BU73" s="602"/>
      <c r="BV73" s="602"/>
      <c r="BW73" s="602"/>
      <c r="BX73" s="603"/>
      <c r="BY73" s="603"/>
      <c r="BZ73" s="603"/>
      <c r="CA73" s="603"/>
      <c r="CB73" s="603"/>
      <c r="CC73" s="603"/>
      <c r="CD73" s="603"/>
      <c r="CE73" s="603"/>
    </row>
    <row r="74" spans="1:83" ht="12" customHeight="1">
      <c r="A74" s="566" t="s">
        <v>453</v>
      </c>
      <c r="B74" s="566"/>
      <c r="C74" s="566"/>
      <c r="D74" s="566"/>
      <c r="E74" s="566"/>
      <c r="F74" s="566"/>
      <c r="G74" s="566"/>
      <c r="H74" s="566"/>
      <c r="I74" s="566"/>
      <c r="J74" s="566"/>
      <c r="K74" s="566"/>
      <c r="L74" s="566"/>
      <c r="M74" s="566"/>
      <c r="N74" s="566"/>
      <c r="O74" s="566"/>
      <c r="P74" s="566"/>
      <c r="Q74" s="566"/>
      <c r="R74" s="566" t="s">
        <v>454</v>
      </c>
      <c r="S74" s="566"/>
      <c r="T74" s="566"/>
      <c r="U74" s="566"/>
      <c r="V74" s="566"/>
      <c r="W74" s="566"/>
      <c r="X74" s="566"/>
      <c r="Y74" s="566"/>
      <c r="Z74" s="566"/>
      <c r="AA74" s="566"/>
      <c r="AB74" s="566"/>
      <c r="AC74" s="566"/>
      <c r="AD74" s="566"/>
      <c r="AE74" s="566"/>
      <c r="AF74" s="566"/>
      <c r="AG74" s="566"/>
      <c r="AH74" s="566"/>
      <c r="AI74" s="566"/>
      <c r="AJ74" s="566"/>
      <c r="AK74" s="566"/>
      <c r="AL74" s="566"/>
      <c r="AM74" s="566"/>
      <c r="AN74" s="566"/>
      <c r="AO74" s="566"/>
      <c r="AP74" s="566"/>
      <c r="AQ74" s="566"/>
      <c r="AR74" s="566"/>
      <c r="AS74" s="566"/>
      <c r="AT74" s="566"/>
      <c r="AU74" s="566"/>
      <c r="AV74" s="566"/>
      <c r="AW74" s="566"/>
      <c r="AX74" s="566"/>
      <c r="AY74" s="566"/>
      <c r="AZ74" s="566"/>
      <c r="BA74" s="566"/>
      <c r="BB74" s="566"/>
      <c r="BC74" s="566"/>
      <c r="BD74" s="566"/>
      <c r="BE74" s="566"/>
      <c r="BF74" s="566"/>
      <c r="BG74" s="566"/>
      <c r="BH74" s="566"/>
      <c r="BI74" s="566"/>
      <c r="BJ74" s="566"/>
      <c r="BK74" s="566"/>
      <c r="BL74" s="566"/>
      <c r="BM74" s="566"/>
      <c r="BN74" s="566"/>
      <c r="BO74" s="566"/>
      <c r="BP74" s="566"/>
      <c r="BQ74" s="566"/>
      <c r="BR74" s="566"/>
      <c r="BS74" s="566"/>
      <c r="BT74" s="602" t="s">
        <v>455</v>
      </c>
      <c r="BU74" s="602"/>
      <c r="BV74" s="602"/>
      <c r="BW74" s="602"/>
      <c r="BX74" s="603"/>
      <c r="BY74" s="603"/>
      <c r="BZ74" s="603"/>
      <c r="CA74" s="603"/>
      <c r="CB74" s="603"/>
      <c r="CC74" s="603"/>
      <c r="CD74" s="603"/>
      <c r="CE74" s="603"/>
    </row>
    <row r="75" spans="1:83" ht="5.25" customHeight="1">
      <c r="A75" s="80"/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80"/>
      <c r="AY75" s="80"/>
      <c r="AZ75" s="80"/>
      <c r="BA75" s="80"/>
      <c r="BB75" s="80"/>
      <c r="BC75" s="80"/>
      <c r="BD75" s="80"/>
      <c r="BE75" s="80"/>
      <c r="BF75" s="80"/>
      <c r="BG75" s="80"/>
      <c r="BH75" s="80"/>
      <c r="BI75" s="80"/>
      <c r="BJ75" s="80"/>
      <c r="BK75" s="80"/>
      <c r="BL75" s="80"/>
      <c r="BM75" s="80"/>
      <c r="BN75" s="80"/>
      <c r="BO75" s="80"/>
      <c r="BP75" s="80"/>
      <c r="BQ75" s="80"/>
      <c r="BR75" s="80"/>
      <c r="BS75" s="80"/>
      <c r="BT75" s="81"/>
      <c r="BU75" s="81"/>
      <c r="BV75" s="81"/>
      <c r="BW75" s="81"/>
      <c r="BX75" s="84"/>
      <c r="BY75" s="84"/>
      <c r="BZ75" s="84"/>
      <c r="CA75" s="84"/>
      <c r="CB75" s="84"/>
      <c r="CC75" s="84"/>
      <c r="CD75" s="84"/>
      <c r="CE75" s="84"/>
    </row>
    <row r="76" spans="1:83" ht="12" customHeight="1">
      <c r="A76" s="566" t="s">
        <v>456</v>
      </c>
      <c r="B76" s="566"/>
      <c r="C76" s="566"/>
      <c r="D76" s="566"/>
      <c r="E76" s="566"/>
      <c r="F76" s="566"/>
      <c r="G76" s="566"/>
      <c r="H76" s="566"/>
      <c r="I76" s="566"/>
      <c r="J76" s="566"/>
      <c r="K76" s="566"/>
      <c r="L76" s="566"/>
      <c r="M76" s="566"/>
      <c r="N76" s="566"/>
      <c r="O76" s="566"/>
      <c r="P76" s="566"/>
      <c r="Q76" s="566"/>
      <c r="R76" s="566"/>
      <c r="S76" s="566"/>
      <c r="T76" s="566"/>
      <c r="U76" s="566"/>
      <c r="V76" s="566"/>
      <c r="W76" s="566"/>
      <c r="X76" s="566"/>
      <c r="Y76" s="566"/>
      <c r="Z76" s="566"/>
      <c r="AA76" s="566"/>
      <c r="AB76" s="566"/>
      <c r="AC76" s="566"/>
      <c r="AD76" s="566"/>
      <c r="AE76" s="566"/>
      <c r="AF76" s="566"/>
      <c r="AG76" s="566"/>
      <c r="AH76" s="566"/>
      <c r="AI76" s="566"/>
      <c r="AJ76" s="566"/>
      <c r="AK76" s="566"/>
      <c r="AL76" s="566"/>
      <c r="AM76" s="566"/>
      <c r="AN76" s="566"/>
      <c r="AO76" s="566"/>
      <c r="AP76" s="566"/>
      <c r="AQ76" s="566"/>
      <c r="AR76" s="566"/>
      <c r="AS76" s="566"/>
      <c r="AT76" s="566"/>
      <c r="AU76" s="566"/>
      <c r="AV76" s="566"/>
      <c r="AW76" s="566"/>
      <c r="AX76" s="566"/>
      <c r="AY76" s="566"/>
      <c r="AZ76" s="566"/>
      <c r="BA76" s="566"/>
      <c r="BB76" s="566"/>
      <c r="BC76" s="566"/>
      <c r="BD76" s="566"/>
      <c r="BE76" s="566"/>
      <c r="BF76" s="566"/>
      <c r="BG76" s="566"/>
      <c r="BH76" s="566"/>
      <c r="BI76" s="566"/>
      <c r="BJ76" s="566"/>
      <c r="BK76" s="566"/>
      <c r="BL76" s="566"/>
      <c r="BM76" s="566"/>
      <c r="BN76" s="566"/>
      <c r="BO76" s="566"/>
      <c r="BP76" s="566"/>
      <c r="BQ76" s="566"/>
      <c r="BR76" s="566"/>
      <c r="BS76" s="566"/>
      <c r="BT76" s="602" t="s">
        <v>457</v>
      </c>
      <c r="BU76" s="602"/>
      <c r="BV76" s="602"/>
      <c r="BW76" s="602"/>
      <c r="BX76" s="616"/>
      <c r="BY76" s="616"/>
      <c r="BZ76" s="616"/>
      <c r="CA76" s="616"/>
      <c r="CB76" s="616"/>
      <c r="CC76" s="616"/>
      <c r="CD76" s="616"/>
      <c r="CE76" s="616"/>
    </row>
    <row r="77" spans="1:83" ht="12" customHeight="1">
      <c r="A77" s="566" t="s">
        <v>458</v>
      </c>
      <c r="B77" s="566"/>
      <c r="C77" s="566"/>
      <c r="D77" s="566"/>
      <c r="E77" s="566"/>
      <c r="F77" s="566"/>
      <c r="G77" s="566"/>
      <c r="H77" s="566"/>
      <c r="I77" s="566"/>
      <c r="J77" s="566"/>
      <c r="K77" s="566"/>
      <c r="L77" s="566"/>
      <c r="M77" s="566"/>
      <c r="N77" s="566"/>
      <c r="O77" s="566"/>
      <c r="P77" s="566"/>
      <c r="Q77" s="566"/>
      <c r="R77" s="566" t="s">
        <v>459</v>
      </c>
      <c r="S77" s="566"/>
      <c r="T77" s="566"/>
      <c r="U77" s="566"/>
      <c r="V77" s="566"/>
      <c r="W77" s="566"/>
      <c r="X77" s="566"/>
      <c r="Y77" s="566"/>
      <c r="Z77" s="566"/>
      <c r="AA77" s="566"/>
      <c r="AB77" s="566"/>
      <c r="AC77" s="566"/>
      <c r="AD77" s="566"/>
      <c r="AE77" s="566"/>
      <c r="AF77" s="566"/>
      <c r="AG77" s="566"/>
      <c r="AH77" s="566"/>
      <c r="AI77" s="566"/>
      <c r="AJ77" s="566"/>
      <c r="AK77" s="566"/>
      <c r="AL77" s="566"/>
      <c r="AM77" s="566"/>
      <c r="AN77" s="566"/>
      <c r="AO77" s="566"/>
      <c r="AP77" s="566"/>
      <c r="AQ77" s="566"/>
      <c r="AR77" s="566"/>
      <c r="AS77" s="566"/>
      <c r="AT77" s="566"/>
      <c r="AU77" s="566"/>
      <c r="AV77" s="566"/>
      <c r="AW77" s="566"/>
      <c r="AX77" s="566"/>
      <c r="AY77" s="566"/>
      <c r="AZ77" s="566"/>
      <c r="BA77" s="566"/>
      <c r="BB77" s="566"/>
      <c r="BC77" s="566"/>
      <c r="BD77" s="566"/>
      <c r="BE77" s="566"/>
      <c r="BF77" s="566"/>
      <c r="BG77" s="566"/>
      <c r="BH77" s="566"/>
      <c r="BI77" s="566"/>
      <c r="BJ77" s="566"/>
      <c r="BK77" s="566"/>
      <c r="BL77" s="566"/>
      <c r="BM77" s="566"/>
      <c r="BN77" s="566"/>
      <c r="BO77" s="566"/>
      <c r="BP77" s="566"/>
      <c r="BQ77" s="566"/>
      <c r="BR77" s="566"/>
      <c r="BS77" s="566"/>
      <c r="BT77" s="602" t="s">
        <v>460</v>
      </c>
      <c r="BU77" s="602"/>
      <c r="BV77" s="602"/>
      <c r="BW77" s="602"/>
      <c r="BX77" s="603"/>
      <c r="BY77" s="603"/>
      <c r="BZ77" s="603"/>
      <c r="CA77" s="603"/>
      <c r="CB77" s="603"/>
      <c r="CC77" s="603"/>
      <c r="CD77" s="603"/>
      <c r="CE77" s="603"/>
    </row>
    <row r="78" spans="1:83" ht="12" customHeight="1">
      <c r="A78" s="566" t="s">
        <v>461</v>
      </c>
      <c r="B78" s="566"/>
      <c r="C78" s="566"/>
      <c r="D78" s="566"/>
      <c r="E78" s="566"/>
      <c r="F78" s="566"/>
      <c r="G78" s="566"/>
      <c r="H78" s="566"/>
      <c r="I78" s="566"/>
      <c r="J78" s="566"/>
      <c r="K78" s="566"/>
      <c r="L78" s="566"/>
      <c r="M78" s="566"/>
      <c r="N78" s="566"/>
      <c r="O78" s="566"/>
      <c r="P78" s="566"/>
      <c r="Q78" s="566"/>
      <c r="R78" s="566" t="s">
        <v>462</v>
      </c>
      <c r="S78" s="566"/>
      <c r="T78" s="566"/>
      <c r="U78" s="566"/>
      <c r="V78" s="566"/>
      <c r="W78" s="566"/>
      <c r="X78" s="566"/>
      <c r="Y78" s="566"/>
      <c r="Z78" s="566"/>
      <c r="AA78" s="566"/>
      <c r="AB78" s="566"/>
      <c r="AC78" s="566"/>
      <c r="AD78" s="566"/>
      <c r="AE78" s="566"/>
      <c r="AF78" s="566"/>
      <c r="AG78" s="566"/>
      <c r="AH78" s="566"/>
      <c r="AI78" s="566"/>
      <c r="AJ78" s="566"/>
      <c r="AK78" s="566"/>
      <c r="AL78" s="566"/>
      <c r="AM78" s="566"/>
      <c r="AN78" s="566"/>
      <c r="AO78" s="566"/>
      <c r="AP78" s="566"/>
      <c r="AQ78" s="566"/>
      <c r="AR78" s="566"/>
      <c r="AS78" s="566"/>
      <c r="AT78" s="566"/>
      <c r="AU78" s="566"/>
      <c r="AV78" s="566"/>
      <c r="AW78" s="566"/>
      <c r="AX78" s="566"/>
      <c r="AY78" s="566"/>
      <c r="AZ78" s="566"/>
      <c r="BA78" s="566"/>
      <c r="BB78" s="566"/>
      <c r="BC78" s="566"/>
      <c r="BD78" s="566"/>
      <c r="BE78" s="566"/>
      <c r="BF78" s="566"/>
      <c r="BG78" s="566"/>
      <c r="BH78" s="566"/>
      <c r="BI78" s="566"/>
      <c r="BJ78" s="566"/>
      <c r="BK78" s="566"/>
      <c r="BL78" s="566"/>
      <c r="BM78" s="566"/>
      <c r="BN78" s="566"/>
      <c r="BO78" s="566"/>
      <c r="BP78" s="566"/>
      <c r="BQ78" s="566"/>
      <c r="BR78" s="566"/>
      <c r="BS78" s="566"/>
      <c r="BT78" s="602" t="s">
        <v>463</v>
      </c>
      <c r="BU78" s="602"/>
      <c r="BV78" s="602"/>
      <c r="BW78" s="602"/>
      <c r="BX78" s="603"/>
      <c r="BY78" s="603"/>
      <c r="BZ78" s="603"/>
      <c r="CA78" s="603"/>
      <c r="CB78" s="603"/>
      <c r="CC78" s="603"/>
      <c r="CD78" s="603"/>
      <c r="CE78" s="603"/>
    </row>
    <row r="79" ht="3" customHeight="1"/>
    <row r="80" spans="1:87" ht="12" customHeight="1">
      <c r="A80" s="562" t="s">
        <v>464</v>
      </c>
      <c r="B80" s="562"/>
      <c r="C80" s="562"/>
      <c r="D80" s="562"/>
      <c r="E80" s="562"/>
      <c r="F80" s="562"/>
      <c r="G80" s="562"/>
      <c r="H80" s="562"/>
      <c r="I80" s="562"/>
      <c r="J80" s="562"/>
      <c r="K80" s="562"/>
      <c r="L80" s="562"/>
      <c r="M80" s="562"/>
      <c r="N80" s="562"/>
      <c r="O80" s="562"/>
      <c r="P80" s="562"/>
      <c r="Q80" s="562"/>
      <c r="R80" s="562"/>
      <c r="S80" s="562"/>
      <c r="T80" s="562"/>
      <c r="U80" s="562"/>
      <c r="V80" s="562"/>
      <c r="W80" s="562"/>
      <c r="X80" s="562"/>
      <c r="Y80" s="562"/>
      <c r="Z80" s="562"/>
      <c r="AA80" s="562"/>
      <c r="AB80" s="562"/>
      <c r="AC80" s="562"/>
      <c r="AD80" s="562"/>
      <c r="AE80" s="562"/>
      <c r="AF80" s="562"/>
      <c r="AG80" s="562"/>
      <c r="AH80" s="562"/>
      <c r="AI80" s="562"/>
      <c r="AJ80" s="562"/>
      <c r="AK80" s="562"/>
      <c r="AL80" s="562"/>
      <c r="AM80" s="562"/>
      <c r="AN80" s="562"/>
      <c r="AO80" s="562"/>
      <c r="AP80" s="562"/>
      <c r="AQ80" s="562"/>
      <c r="AR80" s="562" t="s">
        <v>465</v>
      </c>
      <c r="AS80" s="562"/>
      <c r="AT80" s="562"/>
      <c r="AU80" s="562"/>
      <c r="AV80" s="562"/>
      <c r="AW80" s="562"/>
      <c r="AX80" s="562"/>
      <c r="AY80" s="562"/>
      <c r="AZ80" s="562"/>
      <c r="BA80" s="562"/>
      <c r="BB80" s="562"/>
      <c r="BC80" s="562"/>
      <c r="BD80" s="562"/>
      <c r="BE80" s="562"/>
      <c r="BF80" s="562"/>
      <c r="BG80" s="562"/>
      <c r="BH80" s="562"/>
      <c r="BI80" s="562"/>
      <c r="BJ80" s="562"/>
      <c r="BK80" s="562"/>
      <c r="BL80" s="562"/>
      <c r="BM80" s="562"/>
      <c r="BN80" s="562"/>
      <c r="BO80" s="562"/>
      <c r="BP80" s="562"/>
      <c r="BQ80" s="562"/>
      <c r="BR80" s="562"/>
      <c r="BS80" s="562"/>
      <c r="BT80" s="562"/>
      <c r="BU80" s="562"/>
      <c r="BV80" s="562"/>
      <c r="BW80" s="562"/>
      <c r="BX80" s="562"/>
      <c r="BY80" s="562"/>
      <c r="BZ80" s="562"/>
      <c r="CA80" s="562"/>
      <c r="CB80" s="562"/>
      <c r="CC80" s="562"/>
      <c r="CD80" s="562"/>
      <c r="CE80" s="562"/>
      <c r="CF80" s="562"/>
      <c r="CG80" s="562"/>
      <c r="CH80" s="562"/>
      <c r="CI80" s="562"/>
    </row>
    <row r="81" spans="1:87" ht="20.25" customHeight="1">
      <c r="A81" s="576" t="s">
        <v>176</v>
      </c>
      <c r="B81" s="576"/>
      <c r="C81" s="576"/>
      <c r="D81" s="576"/>
      <c r="E81" s="576"/>
      <c r="F81" s="576"/>
      <c r="G81" s="576"/>
      <c r="H81" s="576"/>
      <c r="I81" s="576"/>
      <c r="J81" s="576"/>
      <c r="K81" s="576"/>
      <c r="L81" s="576"/>
      <c r="M81" s="576"/>
      <c r="N81" s="576"/>
      <c r="O81" s="576"/>
      <c r="P81" s="576"/>
      <c r="Q81" s="576"/>
      <c r="R81" s="576"/>
      <c r="S81" s="576"/>
      <c r="T81" s="576"/>
      <c r="U81" s="576"/>
      <c r="V81" s="576"/>
      <c r="W81" s="576"/>
      <c r="X81" s="576"/>
      <c r="Y81" s="576"/>
      <c r="Z81" s="576"/>
      <c r="AA81" s="576" t="s">
        <v>13</v>
      </c>
      <c r="AB81" s="576"/>
      <c r="AC81" s="576"/>
      <c r="AD81" s="576" t="s">
        <v>466</v>
      </c>
      <c r="AE81" s="576"/>
      <c r="AF81" s="576"/>
      <c r="AG81" s="576"/>
      <c r="AH81" s="576"/>
      <c r="AI81" s="576"/>
      <c r="AJ81" s="576"/>
      <c r="AK81" s="576" t="s">
        <v>467</v>
      </c>
      <c r="AL81" s="576"/>
      <c r="AM81" s="576"/>
      <c r="AN81" s="576"/>
      <c r="AO81" s="576"/>
      <c r="AP81" s="576"/>
      <c r="AQ81" s="85"/>
      <c r="AR81" s="576" t="s">
        <v>176</v>
      </c>
      <c r="AS81" s="576"/>
      <c r="AT81" s="576"/>
      <c r="AU81" s="576"/>
      <c r="AV81" s="576"/>
      <c r="AW81" s="576"/>
      <c r="AX81" s="576"/>
      <c r="AY81" s="576"/>
      <c r="AZ81" s="576"/>
      <c r="BA81" s="576"/>
      <c r="BB81" s="576"/>
      <c r="BC81" s="576"/>
      <c r="BD81" s="576"/>
      <c r="BE81" s="576"/>
      <c r="BF81" s="576"/>
      <c r="BG81" s="576"/>
      <c r="BH81" s="576"/>
      <c r="BI81" s="576"/>
      <c r="BJ81" s="576"/>
      <c r="BK81" s="576"/>
      <c r="BL81" s="576"/>
      <c r="BM81" s="576"/>
      <c r="BN81" s="576"/>
      <c r="BO81" s="576"/>
      <c r="BP81" s="576"/>
      <c r="BQ81" s="576"/>
      <c r="BR81" s="576"/>
      <c r="BS81" s="576"/>
      <c r="BT81" s="576"/>
      <c r="BU81" s="576" t="s">
        <v>13</v>
      </c>
      <c r="BV81" s="576"/>
      <c r="BW81" s="576"/>
      <c r="BX81" s="576" t="s">
        <v>468</v>
      </c>
      <c r="BY81" s="576"/>
      <c r="BZ81" s="576"/>
      <c r="CA81" s="576"/>
      <c r="CB81" s="576"/>
      <c r="CC81" s="576"/>
      <c r="CD81" s="576" t="s">
        <v>469</v>
      </c>
      <c r="CE81" s="576"/>
      <c r="CF81" s="576"/>
      <c r="CG81" s="576"/>
      <c r="CH81" s="576"/>
      <c r="CI81" s="576"/>
    </row>
    <row r="82" spans="1:87" ht="12" customHeight="1">
      <c r="A82" s="599">
        <v>1</v>
      </c>
      <c r="B82" s="599"/>
      <c r="C82" s="599"/>
      <c r="D82" s="599"/>
      <c r="E82" s="599"/>
      <c r="F82" s="599"/>
      <c r="G82" s="599"/>
      <c r="H82" s="599"/>
      <c r="I82" s="599"/>
      <c r="J82" s="599"/>
      <c r="K82" s="599"/>
      <c r="L82" s="599"/>
      <c r="M82" s="599"/>
      <c r="N82" s="599"/>
      <c r="O82" s="599"/>
      <c r="P82" s="599"/>
      <c r="Q82" s="599"/>
      <c r="R82" s="599"/>
      <c r="S82" s="599"/>
      <c r="T82" s="599"/>
      <c r="U82" s="599"/>
      <c r="V82" s="599"/>
      <c r="W82" s="599"/>
      <c r="X82" s="599"/>
      <c r="Y82" s="599"/>
      <c r="Z82" s="599"/>
      <c r="AA82" s="599">
        <v>2</v>
      </c>
      <c r="AB82" s="599"/>
      <c r="AC82" s="599"/>
      <c r="AD82" s="599">
        <v>3</v>
      </c>
      <c r="AE82" s="599"/>
      <c r="AF82" s="599"/>
      <c r="AG82" s="599"/>
      <c r="AH82" s="599"/>
      <c r="AI82" s="599"/>
      <c r="AJ82" s="599"/>
      <c r="AK82" s="599">
        <v>4</v>
      </c>
      <c r="AL82" s="599"/>
      <c r="AM82" s="599"/>
      <c r="AN82" s="599"/>
      <c r="AO82" s="599"/>
      <c r="AP82" s="599"/>
      <c r="AR82" s="617">
        <v>1</v>
      </c>
      <c r="AS82" s="617"/>
      <c r="AT82" s="617"/>
      <c r="AU82" s="617"/>
      <c r="AV82" s="617"/>
      <c r="AW82" s="617"/>
      <c r="AX82" s="617"/>
      <c r="AY82" s="617"/>
      <c r="AZ82" s="617"/>
      <c r="BA82" s="617"/>
      <c r="BB82" s="617"/>
      <c r="BC82" s="617"/>
      <c r="BD82" s="617"/>
      <c r="BE82" s="617"/>
      <c r="BF82" s="617"/>
      <c r="BG82" s="617"/>
      <c r="BH82" s="617"/>
      <c r="BI82" s="617"/>
      <c r="BJ82" s="617"/>
      <c r="BK82" s="617"/>
      <c r="BL82" s="617"/>
      <c r="BM82" s="617"/>
      <c r="BN82" s="617"/>
      <c r="BO82" s="617"/>
      <c r="BP82" s="617"/>
      <c r="BQ82" s="617"/>
      <c r="BR82" s="617"/>
      <c r="BS82" s="617"/>
      <c r="BT82" s="617"/>
      <c r="BU82" s="617">
        <v>2</v>
      </c>
      <c r="BV82" s="617"/>
      <c r="BW82" s="617"/>
      <c r="BX82" s="617">
        <v>3</v>
      </c>
      <c r="BY82" s="617"/>
      <c r="BZ82" s="617"/>
      <c r="CA82" s="617"/>
      <c r="CB82" s="617"/>
      <c r="CC82" s="617"/>
      <c r="CD82" s="617">
        <v>4</v>
      </c>
      <c r="CE82" s="617"/>
      <c r="CF82" s="617"/>
      <c r="CG82" s="617"/>
      <c r="CH82" s="617"/>
      <c r="CI82" s="617"/>
    </row>
    <row r="83" spans="1:87" ht="12" customHeight="1">
      <c r="A83" s="626" t="s">
        <v>470</v>
      </c>
      <c r="B83" s="626"/>
      <c r="C83" s="626"/>
      <c r="D83" s="626"/>
      <c r="E83" s="626"/>
      <c r="F83" s="626"/>
      <c r="G83" s="626"/>
      <c r="H83" s="626"/>
      <c r="I83" s="626"/>
      <c r="J83" s="626"/>
      <c r="K83" s="626"/>
      <c r="L83" s="626"/>
      <c r="M83" s="626"/>
      <c r="N83" s="626"/>
      <c r="O83" s="626"/>
      <c r="P83" s="626"/>
      <c r="Q83" s="626"/>
      <c r="R83" s="626"/>
      <c r="S83" s="626"/>
      <c r="T83" s="626"/>
      <c r="U83" s="626"/>
      <c r="V83" s="626"/>
      <c r="W83" s="626"/>
      <c r="X83" s="626"/>
      <c r="Y83" s="626"/>
      <c r="Z83" s="626"/>
      <c r="AA83" s="535">
        <v>280</v>
      </c>
      <c r="AB83" s="535"/>
      <c r="AC83" s="535"/>
      <c r="AD83" s="536"/>
      <c r="AE83" s="536"/>
      <c r="AF83" s="536"/>
      <c r="AG83" s="536"/>
      <c r="AH83" s="536"/>
      <c r="AI83" s="536"/>
      <c r="AJ83" s="536"/>
      <c r="AK83" s="536"/>
      <c r="AL83" s="536"/>
      <c r="AM83" s="536"/>
      <c r="AN83" s="536"/>
      <c r="AO83" s="536"/>
      <c r="AP83" s="536"/>
      <c r="AR83" s="653" t="s">
        <v>471</v>
      </c>
      <c r="AS83" s="654"/>
      <c r="AT83" s="654"/>
      <c r="AU83" s="654"/>
      <c r="AV83" s="654"/>
      <c r="AW83" s="654"/>
      <c r="AX83" s="654"/>
      <c r="AY83" s="654"/>
      <c r="AZ83" s="654"/>
      <c r="BA83" s="654"/>
      <c r="BB83" s="654"/>
      <c r="BC83" s="654"/>
      <c r="BD83" s="654"/>
      <c r="BE83" s="654"/>
      <c r="BF83" s="654"/>
      <c r="BG83" s="654"/>
      <c r="BH83" s="654"/>
      <c r="BI83" s="654"/>
      <c r="BJ83" s="654"/>
      <c r="BK83" s="654"/>
      <c r="BL83" s="654"/>
      <c r="BM83" s="654"/>
      <c r="BN83" s="654"/>
      <c r="BO83" s="654"/>
      <c r="BP83" s="654"/>
      <c r="BQ83" s="654"/>
      <c r="BR83" s="654"/>
      <c r="BS83" s="654"/>
      <c r="BT83" s="654"/>
      <c r="BU83" s="583">
        <v>440</v>
      </c>
      <c r="BV83" s="584"/>
      <c r="BW83" s="585"/>
      <c r="BX83" s="589"/>
      <c r="BY83" s="590"/>
      <c r="BZ83" s="590"/>
      <c r="CA83" s="590"/>
      <c r="CB83" s="590"/>
      <c r="CC83" s="591"/>
      <c r="CD83" s="589">
        <v>0</v>
      </c>
      <c r="CE83" s="590"/>
      <c r="CF83" s="590"/>
      <c r="CG83" s="590"/>
      <c r="CH83" s="590"/>
      <c r="CI83" s="591"/>
    </row>
    <row r="84" spans="1:87" ht="12" customHeight="1">
      <c r="A84" s="655" t="s">
        <v>472</v>
      </c>
      <c r="B84" s="655"/>
      <c r="C84" s="655"/>
      <c r="D84" s="655"/>
      <c r="E84" s="655"/>
      <c r="F84" s="655"/>
      <c r="G84" s="655"/>
      <c r="H84" s="655"/>
      <c r="I84" s="655"/>
      <c r="J84" s="655"/>
      <c r="K84" s="655"/>
      <c r="L84" s="655"/>
      <c r="M84" s="655"/>
      <c r="N84" s="655"/>
      <c r="O84" s="655"/>
      <c r="P84" s="655"/>
      <c r="Q84" s="655"/>
      <c r="R84" s="655"/>
      <c r="S84" s="655"/>
      <c r="T84" s="655"/>
      <c r="U84" s="655"/>
      <c r="V84" s="655"/>
      <c r="W84" s="655"/>
      <c r="X84" s="655"/>
      <c r="Y84" s="655"/>
      <c r="Z84" s="655"/>
      <c r="AA84" s="535">
        <v>290</v>
      </c>
      <c r="AB84" s="535"/>
      <c r="AC84" s="535"/>
      <c r="AD84" s="536">
        <v>105</v>
      </c>
      <c r="AE84" s="536"/>
      <c r="AF84" s="536"/>
      <c r="AG84" s="536"/>
      <c r="AH84" s="536"/>
      <c r="AI84" s="536"/>
      <c r="AJ84" s="536"/>
      <c r="AK84" s="536">
        <v>0</v>
      </c>
      <c r="AL84" s="536"/>
      <c r="AM84" s="536"/>
      <c r="AN84" s="536"/>
      <c r="AO84" s="536"/>
      <c r="AP84" s="536"/>
      <c r="AR84" s="649" t="s">
        <v>473</v>
      </c>
      <c r="AS84" s="650"/>
      <c r="AT84" s="650"/>
      <c r="AU84" s="650"/>
      <c r="AV84" s="650"/>
      <c r="AW84" s="650"/>
      <c r="AX84" s="650"/>
      <c r="AY84" s="650"/>
      <c r="AZ84" s="650"/>
      <c r="BA84" s="650"/>
      <c r="BB84" s="650"/>
      <c r="BC84" s="650"/>
      <c r="BD84" s="650"/>
      <c r="BE84" s="650"/>
      <c r="BF84" s="650"/>
      <c r="BG84" s="650"/>
      <c r="BH84" s="650"/>
      <c r="BI84" s="650"/>
      <c r="BJ84" s="650"/>
      <c r="BK84" s="650"/>
      <c r="BL84" s="650"/>
      <c r="BM84" s="650"/>
      <c r="BN84" s="650"/>
      <c r="BO84" s="650"/>
      <c r="BP84" s="650"/>
      <c r="BQ84" s="650"/>
      <c r="BR84" s="650"/>
      <c r="BS84" s="650"/>
      <c r="BT84" s="650"/>
      <c r="BU84" s="586"/>
      <c r="BV84" s="587"/>
      <c r="BW84" s="588"/>
      <c r="BX84" s="592"/>
      <c r="BY84" s="593"/>
      <c r="BZ84" s="593"/>
      <c r="CA84" s="593"/>
      <c r="CB84" s="593"/>
      <c r="CC84" s="594"/>
      <c r="CD84" s="592"/>
      <c r="CE84" s="593"/>
      <c r="CF84" s="593"/>
      <c r="CG84" s="593"/>
      <c r="CH84" s="593"/>
      <c r="CI84" s="594"/>
    </row>
    <row r="85" spans="1:87" ht="12" customHeight="1">
      <c r="A85" s="670" t="s">
        <v>474</v>
      </c>
      <c r="B85" s="671"/>
      <c r="C85" s="671"/>
      <c r="D85" s="671"/>
      <c r="E85" s="671"/>
      <c r="F85" s="671"/>
      <c r="G85" s="671"/>
      <c r="H85" s="671"/>
      <c r="I85" s="671"/>
      <c r="J85" s="671"/>
      <c r="K85" s="671"/>
      <c r="L85" s="671"/>
      <c r="M85" s="671"/>
      <c r="N85" s="671"/>
      <c r="O85" s="671"/>
      <c r="P85" s="671"/>
      <c r="Q85" s="671"/>
      <c r="R85" s="671"/>
      <c r="S85" s="671"/>
      <c r="T85" s="671"/>
      <c r="U85" s="671"/>
      <c r="V85" s="671"/>
      <c r="W85" s="671"/>
      <c r="X85" s="671"/>
      <c r="Y85" s="671"/>
      <c r="Z85" s="673"/>
      <c r="AA85" s="554">
        <v>300</v>
      </c>
      <c r="AB85" s="555"/>
      <c r="AC85" s="556"/>
      <c r="AD85" s="539">
        <v>7</v>
      </c>
      <c r="AE85" s="541"/>
      <c r="AF85" s="541"/>
      <c r="AG85" s="541"/>
      <c r="AH85" s="541"/>
      <c r="AI85" s="541"/>
      <c r="AJ85" s="543"/>
      <c r="AK85" s="539">
        <v>0</v>
      </c>
      <c r="AL85" s="541"/>
      <c r="AM85" s="541"/>
      <c r="AN85" s="541"/>
      <c r="AO85" s="541"/>
      <c r="AP85" s="543"/>
      <c r="AR85" s="651" t="s">
        <v>475</v>
      </c>
      <c r="AS85" s="651"/>
      <c r="AT85" s="651"/>
      <c r="AU85" s="651"/>
      <c r="AV85" s="651"/>
      <c r="AW85" s="651"/>
      <c r="AX85" s="651"/>
      <c r="AY85" s="651"/>
      <c r="AZ85" s="651"/>
      <c r="BA85" s="651"/>
      <c r="BB85" s="651"/>
      <c r="BC85" s="651"/>
      <c r="BD85" s="651"/>
      <c r="BE85" s="651"/>
      <c r="BF85" s="651"/>
      <c r="BG85" s="651"/>
      <c r="BH85" s="651"/>
      <c r="BI85" s="651"/>
      <c r="BJ85" s="651"/>
      <c r="BK85" s="651"/>
      <c r="BL85" s="651"/>
      <c r="BM85" s="651"/>
      <c r="BN85" s="651"/>
      <c r="BO85" s="651"/>
      <c r="BP85" s="651"/>
      <c r="BQ85" s="651"/>
      <c r="BR85" s="651"/>
      <c r="BS85" s="651"/>
      <c r="BT85" s="651"/>
      <c r="BU85" s="633">
        <v>450</v>
      </c>
      <c r="BV85" s="633"/>
      <c r="BW85" s="633"/>
      <c r="BX85" s="638"/>
      <c r="BY85" s="638"/>
      <c r="BZ85" s="638"/>
      <c r="CA85" s="638"/>
      <c r="CB85" s="638"/>
      <c r="CC85" s="638"/>
      <c r="CD85" s="638"/>
      <c r="CE85" s="638"/>
      <c r="CF85" s="638"/>
      <c r="CG85" s="638"/>
      <c r="CH85" s="638"/>
      <c r="CI85" s="638"/>
    </row>
    <row r="86" spans="1:87" ht="12" customHeight="1">
      <c r="A86" s="649" t="s">
        <v>476</v>
      </c>
      <c r="B86" s="650"/>
      <c r="C86" s="650"/>
      <c r="D86" s="650"/>
      <c r="E86" s="650"/>
      <c r="F86" s="650"/>
      <c r="G86" s="650"/>
      <c r="H86" s="650"/>
      <c r="I86" s="650"/>
      <c r="J86" s="650"/>
      <c r="K86" s="650"/>
      <c r="L86" s="650"/>
      <c r="M86" s="650"/>
      <c r="N86" s="650"/>
      <c r="O86" s="650"/>
      <c r="P86" s="650"/>
      <c r="Q86" s="650"/>
      <c r="R86" s="650"/>
      <c r="S86" s="650"/>
      <c r="T86" s="650"/>
      <c r="U86" s="650"/>
      <c r="V86" s="650"/>
      <c r="W86" s="650"/>
      <c r="X86" s="650"/>
      <c r="Y86" s="650"/>
      <c r="Z86" s="674"/>
      <c r="AA86" s="557"/>
      <c r="AB86" s="558"/>
      <c r="AC86" s="559"/>
      <c r="AD86" s="540"/>
      <c r="AE86" s="542"/>
      <c r="AF86" s="542"/>
      <c r="AG86" s="542"/>
      <c r="AH86" s="542"/>
      <c r="AI86" s="542"/>
      <c r="AJ86" s="544"/>
      <c r="AK86" s="540"/>
      <c r="AL86" s="542"/>
      <c r="AM86" s="542"/>
      <c r="AN86" s="542"/>
      <c r="AO86" s="542"/>
      <c r="AP86" s="544"/>
      <c r="AR86" s="626" t="s">
        <v>477</v>
      </c>
      <c r="AS86" s="626"/>
      <c r="AT86" s="626"/>
      <c r="AU86" s="626"/>
      <c r="AV86" s="626"/>
      <c r="AW86" s="626"/>
      <c r="AX86" s="626"/>
      <c r="AY86" s="626"/>
      <c r="AZ86" s="626"/>
      <c r="BA86" s="626"/>
      <c r="BB86" s="626"/>
      <c r="BC86" s="626"/>
      <c r="BD86" s="626"/>
      <c r="BE86" s="626"/>
      <c r="BF86" s="626"/>
      <c r="BG86" s="626"/>
      <c r="BH86" s="626"/>
      <c r="BI86" s="626"/>
      <c r="BJ86" s="626"/>
      <c r="BK86" s="626"/>
      <c r="BL86" s="626"/>
      <c r="BM86" s="626"/>
      <c r="BN86" s="626"/>
      <c r="BO86" s="626"/>
      <c r="BP86" s="626"/>
      <c r="BQ86" s="626"/>
      <c r="BR86" s="626"/>
      <c r="BS86" s="626"/>
      <c r="BT86" s="626"/>
      <c r="BU86" s="535">
        <v>460</v>
      </c>
      <c r="BV86" s="535"/>
      <c r="BW86" s="535"/>
      <c r="BX86" s="536"/>
      <c r="BY86" s="536"/>
      <c r="BZ86" s="536"/>
      <c r="CA86" s="536"/>
      <c r="CB86" s="536"/>
      <c r="CC86" s="536"/>
      <c r="CD86" s="536"/>
      <c r="CE86" s="536"/>
      <c r="CF86" s="536"/>
      <c r="CG86" s="536"/>
      <c r="CH86" s="536"/>
      <c r="CI86" s="536"/>
    </row>
    <row r="87" spans="1:87" ht="12" customHeight="1">
      <c r="A87" s="651" t="s">
        <v>478</v>
      </c>
      <c r="B87" s="651"/>
      <c r="C87" s="651"/>
      <c r="D87" s="651"/>
      <c r="E87" s="651"/>
      <c r="F87" s="651"/>
      <c r="G87" s="651"/>
      <c r="H87" s="651"/>
      <c r="I87" s="651"/>
      <c r="J87" s="651"/>
      <c r="K87" s="651"/>
      <c r="L87" s="651"/>
      <c r="M87" s="651"/>
      <c r="N87" s="651"/>
      <c r="O87" s="651"/>
      <c r="P87" s="651"/>
      <c r="Q87" s="651"/>
      <c r="R87" s="651"/>
      <c r="S87" s="651"/>
      <c r="T87" s="651"/>
      <c r="U87" s="651"/>
      <c r="V87" s="651"/>
      <c r="W87" s="651"/>
      <c r="X87" s="651"/>
      <c r="Y87" s="651"/>
      <c r="Z87" s="651"/>
      <c r="AA87" s="535">
        <v>310</v>
      </c>
      <c r="AB87" s="535"/>
      <c r="AC87" s="535"/>
      <c r="AD87" s="536">
        <v>3</v>
      </c>
      <c r="AE87" s="536"/>
      <c r="AF87" s="536"/>
      <c r="AG87" s="536"/>
      <c r="AH87" s="536"/>
      <c r="AI87" s="536"/>
      <c r="AJ87" s="536"/>
      <c r="AK87" s="536"/>
      <c r="AL87" s="536"/>
      <c r="AM87" s="536"/>
      <c r="AN87" s="536"/>
      <c r="AO87" s="536"/>
      <c r="AP87" s="536"/>
      <c r="AR87" s="655" t="s">
        <v>479</v>
      </c>
      <c r="AS87" s="655"/>
      <c r="AT87" s="655"/>
      <c r="AU87" s="655"/>
      <c r="AV87" s="655"/>
      <c r="AW87" s="655"/>
      <c r="AX87" s="655"/>
      <c r="AY87" s="655"/>
      <c r="AZ87" s="655"/>
      <c r="BA87" s="655"/>
      <c r="BB87" s="655"/>
      <c r="BC87" s="655"/>
      <c r="BD87" s="655"/>
      <c r="BE87" s="655"/>
      <c r="BF87" s="655"/>
      <c r="BG87" s="655"/>
      <c r="BH87" s="655"/>
      <c r="BI87" s="655"/>
      <c r="BJ87" s="655"/>
      <c r="BK87" s="655"/>
      <c r="BL87" s="655"/>
      <c r="BM87" s="655"/>
      <c r="BN87" s="655"/>
      <c r="BO87" s="655"/>
      <c r="BP87" s="655"/>
      <c r="BQ87" s="655"/>
      <c r="BR87" s="655"/>
      <c r="BS87" s="655"/>
      <c r="BT87" s="655"/>
      <c r="BU87" s="535">
        <v>470</v>
      </c>
      <c r="BV87" s="535"/>
      <c r="BW87" s="535"/>
      <c r="BX87" s="536">
        <v>19</v>
      </c>
      <c r="BY87" s="536"/>
      <c r="BZ87" s="536"/>
      <c r="CA87" s="536"/>
      <c r="CB87" s="536"/>
      <c r="CC87" s="536"/>
      <c r="CD87" s="536">
        <v>54</v>
      </c>
      <c r="CE87" s="536"/>
      <c r="CF87" s="536"/>
      <c r="CG87" s="536"/>
      <c r="CH87" s="536"/>
      <c r="CI87" s="536"/>
    </row>
    <row r="88" spans="1:87" ht="12" customHeight="1">
      <c r="A88" s="655" t="s">
        <v>480</v>
      </c>
      <c r="B88" s="655"/>
      <c r="C88" s="655"/>
      <c r="D88" s="655"/>
      <c r="E88" s="655"/>
      <c r="F88" s="655"/>
      <c r="G88" s="655"/>
      <c r="H88" s="655"/>
      <c r="I88" s="655"/>
      <c r="J88" s="655"/>
      <c r="K88" s="655"/>
      <c r="L88" s="655"/>
      <c r="M88" s="655"/>
      <c r="N88" s="655"/>
      <c r="O88" s="655"/>
      <c r="P88" s="655"/>
      <c r="Q88" s="655"/>
      <c r="R88" s="655"/>
      <c r="S88" s="655"/>
      <c r="T88" s="655"/>
      <c r="U88" s="655"/>
      <c r="V88" s="655"/>
      <c r="W88" s="655"/>
      <c r="X88" s="655"/>
      <c r="Y88" s="655"/>
      <c r="Z88" s="655"/>
      <c r="AA88" s="554">
        <v>320</v>
      </c>
      <c r="AB88" s="555"/>
      <c r="AC88" s="556"/>
      <c r="AD88" s="539"/>
      <c r="AE88" s="541"/>
      <c r="AF88" s="541"/>
      <c r="AG88" s="541"/>
      <c r="AH88" s="541"/>
      <c r="AI88" s="541"/>
      <c r="AJ88" s="543"/>
      <c r="AK88" s="539"/>
      <c r="AL88" s="541"/>
      <c r="AM88" s="541"/>
      <c r="AN88" s="541"/>
      <c r="AO88" s="541"/>
      <c r="AP88" s="543"/>
      <c r="AR88" s="670" t="s">
        <v>481</v>
      </c>
      <c r="AS88" s="671"/>
      <c r="AT88" s="671"/>
      <c r="AU88" s="671"/>
      <c r="AV88" s="671"/>
      <c r="AW88" s="671"/>
      <c r="AX88" s="671"/>
      <c r="AY88" s="671"/>
      <c r="AZ88" s="671"/>
      <c r="BA88" s="671"/>
      <c r="BB88" s="671"/>
      <c r="BC88" s="671"/>
      <c r="BD88" s="671"/>
      <c r="BE88" s="671"/>
      <c r="BF88" s="671"/>
      <c r="BG88" s="671"/>
      <c r="BH88" s="671"/>
      <c r="BI88" s="671"/>
      <c r="BJ88" s="671"/>
      <c r="BK88" s="671"/>
      <c r="BL88" s="671"/>
      <c r="BM88" s="671"/>
      <c r="BN88" s="671"/>
      <c r="BO88" s="671"/>
      <c r="BP88" s="671"/>
      <c r="BQ88" s="671"/>
      <c r="BR88" s="671"/>
      <c r="BS88" s="671"/>
      <c r="BT88" s="673"/>
      <c r="BU88" s="554">
        <v>480</v>
      </c>
      <c r="BV88" s="555"/>
      <c r="BW88" s="556"/>
      <c r="BX88" s="539"/>
      <c r="BY88" s="541"/>
      <c r="BZ88" s="541"/>
      <c r="CA88" s="541"/>
      <c r="CB88" s="541"/>
      <c r="CC88" s="543"/>
      <c r="CD88" s="539"/>
      <c r="CE88" s="541"/>
      <c r="CF88" s="541"/>
      <c r="CG88" s="541"/>
      <c r="CH88" s="541"/>
      <c r="CI88" s="543"/>
    </row>
    <row r="89" spans="1:87" ht="12" customHeight="1">
      <c r="A89" s="649" t="s">
        <v>482</v>
      </c>
      <c r="B89" s="650"/>
      <c r="C89" s="650"/>
      <c r="D89" s="650"/>
      <c r="E89" s="650"/>
      <c r="F89" s="650"/>
      <c r="G89" s="650"/>
      <c r="H89" s="650"/>
      <c r="I89" s="650"/>
      <c r="J89" s="650"/>
      <c r="K89" s="650"/>
      <c r="L89" s="650"/>
      <c r="M89" s="650"/>
      <c r="N89" s="650"/>
      <c r="O89" s="650"/>
      <c r="P89" s="650"/>
      <c r="Q89" s="650"/>
      <c r="R89" s="650"/>
      <c r="S89" s="650"/>
      <c r="T89" s="650"/>
      <c r="U89" s="650"/>
      <c r="V89" s="650"/>
      <c r="W89" s="650"/>
      <c r="X89" s="650"/>
      <c r="Y89" s="650"/>
      <c r="Z89" s="674"/>
      <c r="AA89" s="557"/>
      <c r="AB89" s="558"/>
      <c r="AC89" s="559"/>
      <c r="AD89" s="540"/>
      <c r="AE89" s="542"/>
      <c r="AF89" s="542"/>
      <c r="AG89" s="542"/>
      <c r="AH89" s="542"/>
      <c r="AI89" s="542"/>
      <c r="AJ89" s="544"/>
      <c r="AK89" s="540"/>
      <c r="AL89" s="542"/>
      <c r="AM89" s="542"/>
      <c r="AN89" s="542"/>
      <c r="AO89" s="542"/>
      <c r="AP89" s="544"/>
      <c r="AR89" s="649" t="s">
        <v>483</v>
      </c>
      <c r="AS89" s="650"/>
      <c r="AT89" s="650"/>
      <c r="AU89" s="650"/>
      <c r="AV89" s="650"/>
      <c r="AW89" s="650"/>
      <c r="AX89" s="650"/>
      <c r="AY89" s="650"/>
      <c r="AZ89" s="650"/>
      <c r="BA89" s="650"/>
      <c r="BB89" s="650"/>
      <c r="BC89" s="650"/>
      <c r="BD89" s="650"/>
      <c r="BE89" s="650"/>
      <c r="BF89" s="650"/>
      <c r="BG89" s="650"/>
      <c r="BH89" s="650"/>
      <c r="BI89" s="650"/>
      <c r="BJ89" s="650"/>
      <c r="BK89" s="650"/>
      <c r="BL89" s="650"/>
      <c r="BM89" s="650"/>
      <c r="BN89" s="650"/>
      <c r="BO89" s="650"/>
      <c r="BP89" s="650"/>
      <c r="BQ89" s="650"/>
      <c r="BR89" s="650"/>
      <c r="BS89" s="650"/>
      <c r="BT89" s="674"/>
      <c r="BU89" s="557"/>
      <c r="BV89" s="558"/>
      <c r="BW89" s="559"/>
      <c r="BX89" s="540"/>
      <c r="BY89" s="542"/>
      <c r="BZ89" s="542"/>
      <c r="CA89" s="542"/>
      <c r="CB89" s="542"/>
      <c r="CC89" s="544"/>
      <c r="CD89" s="540"/>
      <c r="CE89" s="542"/>
      <c r="CF89" s="542"/>
      <c r="CG89" s="542"/>
      <c r="CH89" s="542"/>
      <c r="CI89" s="544"/>
    </row>
    <row r="90" spans="1:87" ht="12" customHeight="1">
      <c r="A90" s="626" t="s">
        <v>484</v>
      </c>
      <c r="B90" s="626"/>
      <c r="C90" s="626"/>
      <c r="D90" s="626"/>
      <c r="E90" s="626"/>
      <c r="F90" s="626"/>
      <c r="G90" s="626"/>
      <c r="H90" s="626"/>
      <c r="I90" s="626"/>
      <c r="J90" s="626"/>
      <c r="K90" s="626"/>
      <c r="L90" s="626"/>
      <c r="M90" s="626"/>
      <c r="N90" s="626"/>
      <c r="O90" s="626"/>
      <c r="P90" s="626"/>
      <c r="Q90" s="626"/>
      <c r="R90" s="626"/>
      <c r="S90" s="626"/>
      <c r="T90" s="626"/>
      <c r="U90" s="626"/>
      <c r="V90" s="626"/>
      <c r="W90" s="626"/>
      <c r="X90" s="626"/>
      <c r="Y90" s="626"/>
      <c r="Z90" s="626"/>
      <c r="AA90" s="535">
        <v>330</v>
      </c>
      <c r="AB90" s="535"/>
      <c r="AC90" s="535"/>
      <c r="AD90" s="536"/>
      <c r="AE90" s="536"/>
      <c r="AF90" s="536"/>
      <c r="AG90" s="536"/>
      <c r="AH90" s="536"/>
      <c r="AI90" s="536"/>
      <c r="AJ90" s="536"/>
      <c r="AK90" s="536"/>
      <c r="AL90" s="536"/>
      <c r="AM90" s="536"/>
      <c r="AN90" s="536"/>
      <c r="AO90" s="536"/>
      <c r="AP90" s="536"/>
      <c r="AR90" s="669" t="s">
        <v>485</v>
      </c>
      <c r="AS90" s="669"/>
      <c r="AT90" s="669"/>
      <c r="AU90" s="669"/>
      <c r="AV90" s="669"/>
      <c r="AW90" s="669"/>
      <c r="AX90" s="669"/>
      <c r="AY90" s="669"/>
      <c r="AZ90" s="669"/>
      <c r="BA90" s="669"/>
      <c r="BB90" s="669"/>
      <c r="BC90" s="669"/>
      <c r="BD90" s="669"/>
      <c r="BE90" s="669"/>
      <c r="BF90" s="669"/>
      <c r="BG90" s="669"/>
      <c r="BH90" s="669"/>
      <c r="BI90" s="669"/>
      <c r="BJ90" s="669"/>
      <c r="BK90" s="669"/>
      <c r="BL90" s="669"/>
      <c r="BM90" s="669"/>
      <c r="BN90" s="669"/>
      <c r="BO90" s="669"/>
      <c r="BP90" s="669"/>
      <c r="BQ90" s="669"/>
      <c r="BR90" s="669"/>
      <c r="BS90" s="669"/>
      <c r="BT90" s="669"/>
      <c r="BU90" s="652">
        <v>490</v>
      </c>
      <c r="BV90" s="652"/>
      <c r="BW90" s="652"/>
      <c r="BX90" s="648">
        <v>57100</v>
      </c>
      <c r="BY90" s="648"/>
      <c r="BZ90" s="648"/>
      <c r="CA90" s="648"/>
      <c r="CB90" s="648"/>
      <c r="CC90" s="648"/>
      <c r="CD90" s="648">
        <v>56873</v>
      </c>
      <c r="CE90" s="648"/>
      <c r="CF90" s="648"/>
      <c r="CG90" s="648"/>
      <c r="CH90" s="648"/>
      <c r="CI90" s="648"/>
    </row>
    <row r="91" spans="1:87" ht="12" customHeight="1">
      <c r="A91" s="626" t="s">
        <v>181</v>
      </c>
      <c r="B91" s="626"/>
      <c r="C91" s="626"/>
      <c r="D91" s="626"/>
      <c r="E91" s="626"/>
      <c r="F91" s="626"/>
      <c r="G91" s="626"/>
      <c r="H91" s="626"/>
      <c r="I91" s="626"/>
      <c r="J91" s="626"/>
      <c r="K91" s="626"/>
      <c r="L91" s="626"/>
      <c r="M91" s="626"/>
      <c r="N91" s="626"/>
      <c r="O91" s="626"/>
      <c r="P91" s="626"/>
      <c r="Q91" s="626"/>
      <c r="R91" s="626"/>
      <c r="S91" s="626"/>
      <c r="T91" s="626"/>
      <c r="U91" s="626"/>
      <c r="V91" s="626"/>
      <c r="W91" s="626"/>
      <c r="X91" s="626"/>
      <c r="Y91" s="626"/>
      <c r="Z91" s="626"/>
      <c r="AA91" s="535">
        <v>340</v>
      </c>
      <c r="AB91" s="535"/>
      <c r="AC91" s="535"/>
      <c r="AD91" s="533">
        <f>SUM(AD83:AJ90)</f>
        <v>115</v>
      </c>
      <c r="AE91" s="533"/>
      <c r="AF91" s="533"/>
      <c r="AG91" s="533"/>
      <c r="AH91" s="533"/>
      <c r="AI91" s="533"/>
      <c r="AJ91" s="533"/>
      <c r="AK91" s="533">
        <f>SUM(AK83:AP90)</f>
        <v>0</v>
      </c>
      <c r="AL91" s="533"/>
      <c r="AM91" s="533"/>
      <c r="AN91" s="533"/>
      <c r="AO91" s="533"/>
      <c r="AP91" s="533"/>
      <c r="AR91" s="670" t="s">
        <v>486</v>
      </c>
      <c r="AS91" s="671"/>
      <c r="AT91" s="671"/>
      <c r="AU91" s="671"/>
      <c r="AV91" s="671"/>
      <c r="AW91" s="671"/>
      <c r="AX91" s="671"/>
      <c r="AY91" s="671"/>
      <c r="AZ91" s="671"/>
      <c r="BA91" s="671"/>
      <c r="BB91" s="671"/>
      <c r="BC91" s="671"/>
      <c r="BD91" s="671"/>
      <c r="BE91" s="671"/>
      <c r="BF91" s="671"/>
      <c r="BG91" s="671"/>
      <c r="BH91" s="671"/>
      <c r="BI91" s="671"/>
      <c r="BJ91" s="671"/>
      <c r="BK91" s="671"/>
      <c r="BL91" s="671"/>
      <c r="BM91" s="671"/>
      <c r="BN91" s="671"/>
      <c r="BO91" s="671"/>
      <c r="BP91" s="671"/>
      <c r="BQ91" s="671"/>
      <c r="BR91" s="671"/>
      <c r="BS91" s="671"/>
      <c r="BT91" s="671"/>
      <c r="BU91" s="583">
        <v>491</v>
      </c>
      <c r="BV91" s="584"/>
      <c r="BW91" s="585"/>
      <c r="BX91" s="589" t="s">
        <v>487</v>
      </c>
      <c r="BY91" s="590"/>
      <c r="BZ91" s="590"/>
      <c r="CA91" s="590"/>
      <c r="CB91" s="590"/>
      <c r="CC91" s="591"/>
      <c r="CD91" s="589"/>
      <c r="CE91" s="590"/>
      <c r="CF91" s="590"/>
      <c r="CG91" s="590"/>
      <c r="CH91" s="590"/>
      <c r="CI91" s="591"/>
    </row>
    <row r="92" spans="1:87" ht="12" customHeight="1">
      <c r="A92" s="672" t="s">
        <v>488</v>
      </c>
      <c r="B92" s="672"/>
      <c r="C92" s="672"/>
      <c r="D92" s="672"/>
      <c r="E92" s="672"/>
      <c r="F92" s="672"/>
      <c r="G92" s="672"/>
      <c r="H92" s="672"/>
      <c r="I92" s="672"/>
      <c r="J92" s="672"/>
      <c r="K92" s="87"/>
      <c r="L92" s="87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3"/>
      <c r="AA92" s="89"/>
      <c r="AB92" s="89"/>
      <c r="AC92" s="89"/>
      <c r="AD92" s="89"/>
      <c r="AE92" s="89"/>
      <c r="AF92" s="89"/>
      <c r="AG92" s="89"/>
      <c r="AH92" s="89"/>
      <c r="AI92" s="89"/>
      <c r="AJ92" s="89"/>
      <c r="AK92" s="89"/>
      <c r="AL92" s="89"/>
      <c r="AM92" s="89"/>
      <c r="AN92" s="89"/>
      <c r="AO92" s="89"/>
      <c r="AP92" s="89"/>
      <c r="AQ92" s="90"/>
      <c r="AR92" s="649" t="s">
        <v>489</v>
      </c>
      <c r="AS92" s="650"/>
      <c r="AT92" s="650"/>
      <c r="AU92" s="650"/>
      <c r="AV92" s="650"/>
      <c r="AW92" s="650"/>
      <c r="AX92" s="650"/>
      <c r="AY92" s="650"/>
      <c r="AZ92" s="650"/>
      <c r="BA92" s="650"/>
      <c r="BB92" s="650"/>
      <c r="BC92" s="650"/>
      <c r="BD92" s="650"/>
      <c r="BE92" s="650"/>
      <c r="BF92" s="650"/>
      <c r="BG92" s="650"/>
      <c r="BH92" s="650"/>
      <c r="BI92" s="650"/>
      <c r="BJ92" s="650"/>
      <c r="BK92" s="650"/>
      <c r="BL92" s="650"/>
      <c r="BM92" s="650"/>
      <c r="BN92" s="650"/>
      <c r="BO92" s="650"/>
      <c r="BP92" s="650"/>
      <c r="BQ92" s="650"/>
      <c r="BR92" s="650"/>
      <c r="BS92" s="650"/>
      <c r="BT92" s="650"/>
      <c r="BU92" s="586"/>
      <c r="BV92" s="587"/>
      <c r="BW92" s="588"/>
      <c r="BX92" s="592"/>
      <c r="BY92" s="593"/>
      <c r="BZ92" s="593"/>
      <c r="CA92" s="593"/>
      <c r="CB92" s="593"/>
      <c r="CC92" s="594"/>
      <c r="CD92" s="592"/>
      <c r="CE92" s="593"/>
      <c r="CF92" s="593"/>
      <c r="CG92" s="593"/>
      <c r="CH92" s="593"/>
      <c r="CI92" s="594"/>
    </row>
    <row r="93" spans="1:87" ht="12" customHeight="1">
      <c r="A93" s="667" t="s">
        <v>490</v>
      </c>
      <c r="B93" s="667"/>
      <c r="C93" s="667"/>
      <c r="D93" s="667"/>
      <c r="E93" s="667"/>
      <c r="F93" s="667"/>
      <c r="G93" s="667"/>
      <c r="H93" s="667"/>
      <c r="I93" s="667"/>
      <c r="J93" s="667"/>
      <c r="K93" s="667"/>
      <c r="L93" s="667"/>
      <c r="M93" s="667"/>
      <c r="N93" s="667"/>
      <c r="O93" s="667"/>
      <c r="P93" s="667"/>
      <c r="Q93" s="667"/>
      <c r="R93" s="667"/>
      <c r="S93" s="667"/>
      <c r="T93" s="667"/>
      <c r="U93" s="667"/>
      <c r="V93" s="667"/>
      <c r="W93" s="668"/>
      <c r="X93" s="668"/>
      <c r="Y93" s="668"/>
      <c r="Z93" s="668"/>
      <c r="AA93" s="668"/>
      <c r="AB93" s="668"/>
      <c r="AC93" s="668"/>
      <c r="AD93" s="668"/>
      <c r="AE93" s="668"/>
      <c r="AF93" s="89"/>
      <c r="AG93" s="89"/>
      <c r="AH93" s="89"/>
      <c r="AI93" s="89"/>
      <c r="AJ93" s="89"/>
      <c r="AK93" s="89"/>
      <c r="AL93" s="89"/>
      <c r="AM93" s="89"/>
      <c r="AN93" s="89"/>
      <c r="AO93" s="89"/>
      <c r="AP93" s="89"/>
      <c r="AR93" s="669" t="s">
        <v>491</v>
      </c>
      <c r="AS93" s="669"/>
      <c r="AT93" s="669"/>
      <c r="AU93" s="669"/>
      <c r="AV93" s="669"/>
      <c r="AW93" s="669"/>
      <c r="AX93" s="669"/>
      <c r="AY93" s="669"/>
      <c r="AZ93" s="669"/>
      <c r="BA93" s="669"/>
      <c r="BB93" s="669"/>
      <c r="BC93" s="669"/>
      <c r="BD93" s="669"/>
      <c r="BE93" s="669"/>
      <c r="BF93" s="669"/>
      <c r="BG93" s="669"/>
      <c r="BH93" s="669"/>
      <c r="BI93" s="669"/>
      <c r="BJ93" s="669"/>
      <c r="BK93" s="669"/>
      <c r="BL93" s="669"/>
      <c r="BM93" s="669"/>
      <c r="BN93" s="669"/>
      <c r="BO93" s="669"/>
      <c r="BP93" s="669"/>
      <c r="BQ93" s="669"/>
      <c r="BR93" s="669"/>
      <c r="BS93" s="669"/>
      <c r="BT93" s="669"/>
      <c r="BU93" s="664">
        <v>492</v>
      </c>
      <c r="BV93" s="664"/>
      <c r="BW93" s="664"/>
      <c r="BX93" s="665" t="s">
        <v>487</v>
      </c>
      <c r="BY93" s="665"/>
      <c r="BZ93" s="665"/>
      <c r="CA93" s="665"/>
      <c r="CB93" s="665"/>
      <c r="CC93" s="665"/>
      <c r="CD93" s="665"/>
      <c r="CE93" s="665"/>
      <c r="CF93" s="665"/>
      <c r="CG93" s="665"/>
      <c r="CH93" s="665"/>
      <c r="CI93" s="665"/>
    </row>
    <row r="94" spans="1:87" ht="12" customHeight="1">
      <c r="A94" s="667" t="s">
        <v>492</v>
      </c>
      <c r="B94" s="667"/>
      <c r="C94" s="667"/>
      <c r="D94" s="667"/>
      <c r="E94" s="667"/>
      <c r="F94" s="667"/>
      <c r="G94" s="667"/>
      <c r="H94" s="667"/>
      <c r="I94" s="667"/>
      <c r="J94" s="667"/>
      <c r="K94" s="667"/>
      <c r="L94" s="667"/>
      <c r="M94" s="667"/>
      <c r="N94" s="667"/>
      <c r="O94" s="667"/>
      <c r="P94" s="667"/>
      <c r="Q94" s="667"/>
      <c r="R94" s="667"/>
      <c r="S94" s="667"/>
      <c r="T94" s="667"/>
      <c r="U94" s="667"/>
      <c r="V94" s="667"/>
      <c r="W94" s="667"/>
      <c r="X94" s="667"/>
      <c r="Y94" s="668"/>
      <c r="Z94" s="668"/>
      <c r="AA94" s="668"/>
      <c r="AB94" s="668"/>
      <c r="AC94" s="668"/>
      <c r="AD94" s="668"/>
      <c r="AE94" s="668"/>
      <c r="AF94" s="668"/>
      <c r="AG94" s="668"/>
      <c r="AH94" s="89"/>
      <c r="AI94" s="89"/>
      <c r="AJ94" s="89"/>
      <c r="AK94" s="89"/>
      <c r="AL94" s="89"/>
      <c r="AM94" s="89"/>
      <c r="AN94" s="89"/>
      <c r="AO94" s="89"/>
      <c r="AP94" s="89"/>
      <c r="AR94" s="653" t="s">
        <v>493</v>
      </c>
      <c r="AS94" s="654"/>
      <c r="AT94" s="654"/>
      <c r="AU94" s="654"/>
      <c r="AV94" s="654"/>
      <c r="AW94" s="654"/>
      <c r="AX94" s="654"/>
      <c r="AY94" s="654"/>
      <c r="AZ94" s="654"/>
      <c r="BA94" s="654"/>
      <c r="BB94" s="654"/>
      <c r="BC94" s="654"/>
      <c r="BD94" s="654"/>
      <c r="BE94" s="654"/>
      <c r="BF94" s="654"/>
      <c r="BG94" s="654"/>
      <c r="BH94" s="654"/>
      <c r="BI94" s="654"/>
      <c r="BJ94" s="654"/>
      <c r="BK94" s="654"/>
      <c r="BL94" s="654"/>
      <c r="BM94" s="654"/>
      <c r="BN94" s="654"/>
      <c r="BO94" s="654"/>
      <c r="BP94" s="654"/>
      <c r="BQ94" s="654"/>
      <c r="BR94" s="654"/>
      <c r="BS94" s="654"/>
      <c r="BT94" s="654"/>
      <c r="BU94" s="583">
        <v>500</v>
      </c>
      <c r="BV94" s="584"/>
      <c r="BW94" s="585"/>
      <c r="BX94" s="589"/>
      <c r="BY94" s="590"/>
      <c r="BZ94" s="590"/>
      <c r="CA94" s="590"/>
      <c r="CB94" s="590"/>
      <c r="CC94" s="591"/>
      <c r="CD94" s="589"/>
      <c r="CE94" s="590"/>
      <c r="CF94" s="590"/>
      <c r="CG94" s="590"/>
      <c r="CH94" s="590"/>
      <c r="CI94" s="591"/>
    </row>
    <row r="95" spans="44:87" ht="12" customHeight="1">
      <c r="AR95" s="649" t="s">
        <v>494</v>
      </c>
      <c r="AS95" s="650"/>
      <c r="AT95" s="650"/>
      <c r="AU95" s="650"/>
      <c r="AV95" s="650"/>
      <c r="AW95" s="650"/>
      <c r="AX95" s="650"/>
      <c r="AY95" s="650"/>
      <c r="AZ95" s="650"/>
      <c r="BA95" s="650"/>
      <c r="BB95" s="650"/>
      <c r="BC95" s="650"/>
      <c r="BD95" s="650"/>
      <c r="BE95" s="650"/>
      <c r="BF95" s="650"/>
      <c r="BG95" s="650"/>
      <c r="BH95" s="650"/>
      <c r="BI95" s="650"/>
      <c r="BJ95" s="650"/>
      <c r="BK95" s="650"/>
      <c r="BL95" s="650"/>
      <c r="BM95" s="650"/>
      <c r="BN95" s="650"/>
      <c r="BO95" s="650"/>
      <c r="BP95" s="650"/>
      <c r="BQ95" s="650"/>
      <c r="BR95" s="650"/>
      <c r="BS95" s="650"/>
      <c r="BT95" s="650"/>
      <c r="BU95" s="586"/>
      <c r="BV95" s="587"/>
      <c r="BW95" s="588"/>
      <c r="BX95" s="592"/>
      <c r="BY95" s="593"/>
      <c r="BZ95" s="593"/>
      <c r="CA95" s="593"/>
      <c r="CB95" s="593"/>
      <c r="CC95" s="594"/>
      <c r="CD95" s="592"/>
      <c r="CE95" s="593"/>
      <c r="CF95" s="593"/>
      <c r="CG95" s="593"/>
      <c r="CH95" s="593"/>
      <c r="CI95" s="594"/>
    </row>
    <row r="96" spans="1:87" ht="12" customHeight="1">
      <c r="A96" s="666" t="s">
        <v>495</v>
      </c>
      <c r="B96" s="666"/>
      <c r="C96" s="666"/>
      <c r="D96" s="666"/>
      <c r="E96" s="666"/>
      <c r="F96" s="666"/>
      <c r="G96" s="666"/>
      <c r="H96" s="666"/>
      <c r="I96" s="666"/>
      <c r="J96" s="666"/>
      <c r="K96" s="666"/>
      <c r="L96" s="666"/>
      <c r="M96" s="666"/>
      <c r="N96" s="666"/>
      <c r="O96" s="666"/>
      <c r="P96" s="666"/>
      <c r="Q96" s="666"/>
      <c r="R96" s="666"/>
      <c r="S96" s="666"/>
      <c r="T96" s="666"/>
      <c r="U96" s="666"/>
      <c r="V96" s="666"/>
      <c r="W96" s="666"/>
      <c r="X96" s="666"/>
      <c r="Y96" s="666"/>
      <c r="Z96" s="666"/>
      <c r="AA96" s="666"/>
      <c r="AB96" s="666"/>
      <c r="AC96" s="666"/>
      <c r="AD96" s="666"/>
      <c r="AE96" s="666"/>
      <c r="AF96" s="666"/>
      <c r="AG96" s="666"/>
      <c r="AH96" s="666"/>
      <c r="AI96" s="666"/>
      <c r="AJ96" s="666"/>
      <c r="AK96" s="666"/>
      <c r="AL96" s="666"/>
      <c r="AM96" s="666"/>
      <c r="AN96" s="666"/>
      <c r="AO96" s="666"/>
      <c r="AP96" s="666"/>
      <c r="AR96" s="651" t="s">
        <v>496</v>
      </c>
      <c r="AS96" s="651"/>
      <c r="AT96" s="651"/>
      <c r="AU96" s="651"/>
      <c r="AV96" s="651"/>
      <c r="AW96" s="651"/>
      <c r="AX96" s="651"/>
      <c r="AY96" s="651"/>
      <c r="AZ96" s="651"/>
      <c r="BA96" s="651"/>
      <c r="BB96" s="651"/>
      <c r="BC96" s="651"/>
      <c r="BD96" s="651"/>
      <c r="BE96" s="651"/>
      <c r="BF96" s="651"/>
      <c r="BG96" s="651"/>
      <c r="BH96" s="651"/>
      <c r="BI96" s="651"/>
      <c r="BJ96" s="651"/>
      <c r="BK96" s="651"/>
      <c r="BL96" s="651"/>
      <c r="BM96" s="651"/>
      <c r="BN96" s="651"/>
      <c r="BO96" s="651"/>
      <c r="BP96" s="651"/>
      <c r="BQ96" s="651"/>
      <c r="BR96" s="651"/>
      <c r="BS96" s="651"/>
      <c r="BT96" s="651"/>
      <c r="BU96" s="633">
        <v>510</v>
      </c>
      <c r="BV96" s="633"/>
      <c r="BW96" s="633"/>
      <c r="BX96" s="638"/>
      <c r="BY96" s="638"/>
      <c r="BZ96" s="638"/>
      <c r="CA96" s="638"/>
      <c r="CB96" s="638"/>
      <c r="CC96" s="638"/>
      <c r="CD96" s="638"/>
      <c r="CE96" s="638"/>
      <c r="CF96" s="638"/>
      <c r="CG96" s="638"/>
      <c r="CH96" s="638"/>
      <c r="CI96" s="638"/>
    </row>
    <row r="97" spans="1:87" ht="12" customHeight="1">
      <c r="A97" s="610" t="s">
        <v>176</v>
      </c>
      <c r="B97" s="611"/>
      <c r="C97" s="611"/>
      <c r="D97" s="611"/>
      <c r="E97" s="611"/>
      <c r="F97" s="611"/>
      <c r="G97" s="611"/>
      <c r="H97" s="611"/>
      <c r="I97" s="611"/>
      <c r="J97" s="611"/>
      <c r="K97" s="611"/>
      <c r="L97" s="611"/>
      <c r="M97" s="611"/>
      <c r="N97" s="611"/>
      <c r="O97" s="611"/>
      <c r="P97" s="611"/>
      <c r="Q97" s="611"/>
      <c r="R97" s="611"/>
      <c r="S97" s="611"/>
      <c r="T97" s="611"/>
      <c r="U97" s="611"/>
      <c r="V97" s="610" t="s">
        <v>497</v>
      </c>
      <c r="W97" s="611"/>
      <c r="X97" s="612"/>
      <c r="Y97" s="610" t="s">
        <v>466</v>
      </c>
      <c r="Z97" s="611"/>
      <c r="AA97" s="611"/>
      <c r="AB97" s="611"/>
      <c r="AC97" s="611"/>
      <c r="AD97" s="612"/>
      <c r="AE97" s="618" t="s">
        <v>467</v>
      </c>
      <c r="AF97" s="619"/>
      <c r="AG97" s="619"/>
      <c r="AH97" s="619"/>
      <c r="AI97" s="619"/>
      <c r="AJ97" s="619"/>
      <c r="AK97" s="619"/>
      <c r="AL97" s="619"/>
      <c r="AM97" s="619"/>
      <c r="AN97" s="619"/>
      <c r="AO97" s="619"/>
      <c r="AP97" s="620"/>
      <c r="AR97" s="655" t="s">
        <v>498</v>
      </c>
      <c r="AS97" s="655"/>
      <c r="AT97" s="655"/>
      <c r="AU97" s="655"/>
      <c r="AV97" s="655"/>
      <c r="AW97" s="655"/>
      <c r="AX97" s="655"/>
      <c r="AY97" s="655"/>
      <c r="AZ97" s="655"/>
      <c r="BA97" s="655"/>
      <c r="BB97" s="655"/>
      <c r="BC97" s="655"/>
      <c r="BD97" s="655"/>
      <c r="BE97" s="655"/>
      <c r="BF97" s="655"/>
      <c r="BG97" s="655"/>
      <c r="BH97" s="655"/>
      <c r="BI97" s="655"/>
      <c r="BJ97" s="655"/>
      <c r="BK97" s="655"/>
      <c r="BL97" s="655"/>
      <c r="BM97" s="655"/>
      <c r="BN97" s="655"/>
      <c r="BO97" s="655"/>
      <c r="BP97" s="655"/>
      <c r="BQ97" s="655"/>
      <c r="BR97" s="655"/>
      <c r="BS97" s="655"/>
      <c r="BT97" s="655"/>
      <c r="BU97" s="652">
        <v>520</v>
      </c>
      <c r="BV97" s="652"/>
      <c r="BW97" s="652"/>
      <c r="BX97" s="648"/>
      <c r="BY97" s="648"/>
      <c r="BZ97" s="648"/>
      <c r="CA97" s="648"/>
      <c r="CB97" s="648"/>
      <c r="CC97" s="648"/>
      <c r="CD97" s="648"/>
      <c r="CE97" s="648"/>
      <c r="CF97" s="648"/>
      <c r="CG97" s="648"/>
      <c r="CH97" s="648"/>
      <c r="CI97" s="648"/>
    </row>
    <row r="98" spans="1:87" ht="12" customHeight="1">
      <c r="A98" s="613"/>
      <c r="B98" s="614"/>
      <c r="C98" s="614"/>
      <c r="D98" s="614"/>
      <c r="E98" s="614"/>
      <c r="F98" s="614"/>
      <c r="G98" s="614"/>
      <c r="H98" s="614"/>
      <c r="I98" s="614"/>
      <c r="J98" s="614"/>
      <c r="K98" s="614"/>
      <c r="L98" s="614"/>
      <c r="M98" s="614"/>
      <c r="N98" s="614"/>
      <c r="O98" s="614"/>
      <c r="P98" s="614"/>
      <c r="Q98" s="614"/>
      <c r="R98" s="614"/>
      <c r="S98" s="614"/>
      <c r="T98" s="614"/>
      <c r="U98" s="614"/>
      <c r="V98" s="613" t="s">
        <v>499</v>
      </c>
      <c r="W98" s="614"/>
      <c r="X98" s="615"/>
      <c r="Y98" s="613"/>
      <c r="Z98" s="614"/>
      <c r="AA98" s="614"/>
      <c r="AB98" s="614"/>
      <c r="AC98" s="614"/>
      <c r="AD98" s="615"/>
      <c r="AE98" s="576" t="s">
        <v>500</v>
      </c>
      <c r="AF98" s="576"/>
      <c r="AG98" s="576"/>
      <c r="AH98" s="576"/>
      <c r="AI98" s="576"/>
      <c r="AJ98" s="576"/>
      <c r="AK98" s="576" t="s">
        <v>501</v>
      </c>
      <c r="AL98" s="576"/>
      <c r="AM98" s="576"/>
      <c r="AN98" s="576"/>
      <c r="AO98" s="576"/>
      <c r="AP98" s="576"/>
      <c r="AR98" s="653" t="s">
        <v>502</v>
      </c>
      <c r="AS98" s="654"/>
      <c r="AT98" s="654"/>
      <c r="AU98" s="654"/>
      <c r="AV98" s="654"/>
      <c r="AW98" s="654"/>
      <c r="AX98" s="654"/>
      <c r="AY98" s="654"/>
      <c r="AZ98" s="654"/>
      <c r="BA98" s="654"/>
      <c r="BB98" s="654"/>
      <c r="BC98" s="654"/>
      <c r="BD98" s="654"/>
      <c r="BE98" s="654"/>
      <c r="BF98" s="654"/>
      <c r="BG98" s="654"/>
      <c r="BH98" s="654"/>
      <c r="BI98" s="654"/>
      <c r="BJ98" s="654"/>
      <c r="BK98" s="654"/>
      <c r="BL98" s="654"/>
      <c r="BM98" s="654"/>
      <c r="BN98" s="654"/>
      <c r="BO98" s="654"/>
      <c r="BP98" s="654"/>
      <c r="BQ98" s="654"/>
      <c r="BR98" s="654"/>
      <c r="BS98" s="654"/>
      <c r="BT98" s="654"/>
      <c r="BU98" s="583">
        <v>530</v>
      </c>
      <c r="BV98" s="584"/>
      <c r="BW98" s="585"/>
      <c r="BX98" s="589"/>
      <c r="BY98" s="590"/>
      <c r="BZ98" s="590"/>
      <c r="CA98" s="590"/>
      <c r="CB98" s="590"/>
      <c r="CC98" s="591"/>
      <c r="CD98" s="589" t="s">
        <v>487</v>
      </c>
      <c r="CE98" s="590"/>
      <c r="CF98" s="590"/>
      <c r="CG98" s="590"/>
      <c r="CH98" s="590"/>
      <c r="CI98" s="591"/>
    </row>
    <row r="99" spans="1:87" ht="12" customHeight="1">
      <c r="A99" s="617">
        <v>1</v>
      </c>
      <c r="B99" s="617"/>
      <c r="C99" s="617"/>
      <c r="D99" s="617"/>
      <c r="E99" s="617"/>
      <c r="F99" s="617"/>
      <c r="G99" s="617"/>
      <c r="H99" s="617"/>
      <c r="I99" s="617"/>
      <c r="J99" s="617"/>
      <c r="K99" s="617"/>
      <c r="L99" s="617"/>
      <c r="M99" s="617"/>
      <c r="N99" s="617"/>
      <c r="O99" s="617"/>
      <c r="P99" s="617"/>
      <c r="Q99" s="617"/>
      <c r="R99" s="617"/>
      <c r="S99" s="617"/>
      <c r="T99" s="617"/>
      <c r="U99" s="617"/>
      <c r="V99" s="617">
        <v>2</v>
      </c>
      <c r="W99" s="617"/>
      <c r="X99" s="617"/>
      <c r="Y99" s="617">
        <v>3</v>
      </c>
      <c r="Z99" s="617"/>
      <c r="AA99" s="617"/>
      <c r="AB99" s="617"/>
      <c r="AC99" s="617"/>
      <c r="AD99" s="617"/>
      <c r="AE99" s="617">
        <v>4</v>
      </c>
      <c r="AF99" s="617"/>
      <c r="AG99" s="617"/>
      <c r="AH99" s="617"/>
      <c r="AI99" s="617"/>
      <c r="AJ99" s="617"/>
      <c r="AK99" s="617">
        <v>5</v>
      </c>
      <c r="AL99" s="617"/>
      <c r="AM99" s="617"/>
      <c r="AN99" s="617"/>
      <c r="AO99" s="617"/>
      <c r="AP99" s="617"/>
      <c r="AR99" s="649" t="s">
        <v>503</v>
      </c>
      <c r="AS99" s="650"/>
      <c r="AT99" s="650"/>
      <c r="AU99" s="650"/>
      <c r="AV99" s="650"/>
      <c r="AW99" s="650"/>
      <c r="AX99" s="650"/>
      <c r="AY99" s="650"/>
      <c r="AZ99" s="650"/>
      <c r="BA99" s="650"/>
      <c r="BB99" s="650"/>
      <c r="BC99" s="650"/>
      <c r="BD99" s="650"/>
      <c r="BE99" s="650"/>
      <c r="BF99" s="650"/>
      <c r="BG99" s="650"/>
      <c r="BH99" s="650"/>
      <c r="BI99" s="650"/>
      <c r="BJ99" s="650"/>
      <c r="BK99" s="650"/>
      <c r="BL99" s="650"/>
      <c r="BM99" s="650"/>
      <c r="BN99" s="650"/>
      <c r="BO99" s="650"/>
      <c r="BP99" s="650"/>
      <c r="BQ99" s="650"/>
      <c r="BR99" s="650"/>
      <c r="BS99" s="650"/>
      <c r="BT99" s="650"/>
      <c r="BU99" s="586"/>
      <c r="BV99" s="587"/>
      <c r="BW99" s="588"/>
      <c r="BX99" s="592"/>
      <c r="BY99" s="593"/>
      <c r="BZ99" s="593"/>
      <c r="CA99" s="593"/>
      <c r="CB99" s="593"/>
      <c r="CC99" s="594"/>
      <c r="CD99" s="592"/>
      <c r="CE99" s="593"/>
      <c r="CF99" s="593"/>
      <c r="CG99" s="593"/>
      <c r="CH99" s="593"/>
      <c r="CI99" s="594"/>
    </row>
    <row r="100" spans="1:87" ht="12" customHeight="1">
      <c r="A100" s="643" t="s">
        <v>504</v>
      </c>
      <c r="B100" s="644"/>
      <c r="C100" s="644"/>
      <c r="D100" s="644"/>
      <c r="E100" s="644"/>
      <c r="F100" s="644"/>
      <c r="G100" s="644"/>
      <c r="H100" s="644"/>
      <c r="I100" s="644"/>
      <c r="J100" s="644"/>
      <c r="K100" s="644"/>
      <c r="L100" s="644"/>
      <c r="M100" s="644"/>
      <c r="N100" s="644"/>
      <c r="O100" s="644"/>
      <c r="P100" s="644"/>
      <c r="Q100" s="644"/>
      <c r="R100" s="644"/>
      <c r="S100" s="644"/>
      <c r="T100" s="644"/>
      <c r="U100" s="644"/>
      <c r="V100" s="583">
        <v>350</v>
      </c>
      <c r="W100" s="584"/>
      <c r="X100" s="585"/>
      <c r="Y100" s="589">
        <v>0</v>
      </c>
      <c r="Z100" s="590"/>
      <c r="AA100" s="590"/>
      <c r="AB100" s="590"/>
      <c r="AC100" s="590"/>
      <c r="AD100" s="591"/>
      <c r="AE100" s="589"/>
      <c r="AF100" s="590"/>
      <c r="AG100" s="590"/>
      <c r="AH100" s="590"/>
      <c r="AI100" s="590"/>
      <c r="AJ100" s="591"/>
      <c r="AK100" s="589"/>
      <c r="AL100" s="590"/>
      <c r="AM100" s="590"/>
      <c r="AN100" s="590"/>
      <c r="AO100" s="590"/>
      <c r="AP100" s="591"/>
      <c r="AR100" s="651" t="s">
        <v>505</v>
      </c>
      <c r="AS100" s="651"/>
      <c r="AT100" s="651"/>
      <c r="AU100" s="651"/>
      <c r="AV100" s="651"/>
      <c r="AW100" s="651"/>
      <c r="AX100" s="651"/>
      <c r="AY100" s="651"/>
      <c r="AZ100" s="651"/>
      <c r="BA100" s="651"/>
      <c r="BB100" s="651"/>
      <c r="BC100" s="651"/>
      <c r="BD100" s="651"/>
      <c r="BE100" s="651"/>
      <c r="BF100" s="651"/>
      <c r="BG100" s="651"/>
      <c r="BH100" s="651"/>
      <c r="BI100" s="651"/>
      <c r="BJ100" s="651"/>
      <c r="BK100" s="651"/>
      <c r="BL100" s="651"/>
      <c r="BM100" s="651"/>
      <c r="BN100" s="651"/>
      <c r="BO100" s="651"/>
      <c r="BP100" s="651"/>
      <c r="BQ100" s="651"/>
      <c r="BR100" s="651"/>
      <c r="BS100" s="651"/>
      <c r="BT100" s="651"/>
      <c r="BU100" s="633">
        <v>540</v>
      </c>
      <c r="BV100" s="633"/>
      <c r="BW100" s="633"/>
      <c r="BX100" s="638" t="s">
        <v>487</v>
      </c>
      <c r="BY100" s="638"/>
      <c r="BZ100" s="638"/>
      <c r="CA100" s="638"/>
      <c r="CB100" s="638"/>
      <c r="CC100" s="638"/>
      <c r="CD100" s="638">
        <v>5</v>
      </c>
      <c r="CE100" s="638"/>
      <c r="CF100" s="638"/>
      <c r="CG100" s="638"/>
      <c r="CH100" s="638"/>
      <c r="CI100" s="638"/>
    </row>
    <row r="101" spans="1:87" ht="12" customHeight="1">
      <c r="A101" s="656" t="s">
        <v>506</v>
      </c>
      <c r="B101" s="657"/>
      <c r="C101" s="657"/>
      <c r="D101" s="657"/>
      <c r="E101" s="657"/>
      <c r="F101" s="657"/>
      <c r="G101" s="657"/>
      <c r="H101" s="657"/>
      <c r="I101" s="657"/>
      <c r="J101" s="657"/>
      <c r="K101" s="657"/>
      <c r="L101" s="657"/>
      <c r="M101" s="657"/>
      <c r="N101" s="657"/>
      <c r="O101" s="657"/>
      <c r="P101" s="657"/>
      <c r="Q101" s="657"/>
      <c r="R101" s="657"/>
      <c r="S101" s="657"/>
      <c r="T101" s="657"/>
      <c r="U101" s="657"/>
      <c r="V101" s="658"/>
      <c r="W101" s="659"/>
      <c r="X101" s="660"/>
      <c r="Y101" s="661"/>
      <c r="Z101" s="662"/>
      <c r="AA101" s="662"/>
      <c r="AB101" s="662"/>
      <c r="AC101" s="662"/>
      <c r="AD101" s="663"/>
      <c r="AE101" s="661"/>
      <c r="AF101" s="662"/>
      <c r="AG101" s="662"/>
      <c r="AH101" s="662"/>
      <c r="AI101" s="662"/>
      <c r="AJ101" s="663"/>
      <c r="AK101" s="661"/>
      <c r="AL101" s="662"/>
      <c r="AM101" s="662"/>
      <c r="AN101" s="662"/>
      <c r="AO101" s="662"/>
      <c r="AP101" s="663"/>
      <c r="AR101" s="626" t="s">
        <v>507</v>
      </c>
      <c r="AS101" s="626"/>
      <c r="AT101" s="626"/>
      <c r="AU101" s="626"/>
      <c r="AV101" s="626"/>
      <c r="AW101" s="626"/>
      <c r="AX101" s="626"/>
      <c r="AY101" s="626"/>
      <c r="AZ101" s="626"/>
      <c r="BA101" s="626"/>
      <c r="BB101" s="626"/>
      <c r="BC101" s="626"/>
      <c r="BD101" s="626"/>
      <c r="BE101" s="626"/>
      <c r="BF101" s="626"/>
      <c r="BG101" s="626"/>
      <c r="BH101" s="626"/>
      <c r="BI101" s="626"/>
      <c r="BJ101" s="626"/>
      <c r="BK101" s="626"/>
      <c r="BL101" s="626"/>
      <c r="BM101" s="626"/>
      <c r="BN101" s="626"/>
      <c r="BO101" s="626"/>
      <c r="BP101" s="626"/>
      <c r="BQ101" s="626"/>
      <c r="BR101" s="626"/>
      <c r="BS101" s="626"/>
      <c r="BT101" s="626"/>
      <c r="BU101" s="535">
        <v>550</v>
      </c>
      <c r="BV101" s="535"/>
      <c r="BW101" s="535"/>
      <c r="BX101" s="536"/>
      <c r="BY101" s="536"/>
      <c r="BZ101" s="536"/>
      <c r="CA101" s="536"/>
      <c r="CB101" s="536"/>
      <c r="CC101" s="536"/>
      <c r="CD101" s="536"/>
      <c r="CE101" s="536"/>
      <c r="CF101" s="536"/>
      <c r="CG101" s="536"/>
      <c r="CH101" s="536"/>
      <c r="CI101" s="536"/>
    </row>
    <row r="102" spans="1:87" ht="12" customHeight="1">
      <c r="A102" s="595" t="s">
        <v>494</v>
      </c>
      <c r="B102" s="596"/>
      <c r="C102" s="596"/>
      <c r="D102" s="596"/>
      <c r="E102" s="596"/>
      <c r="F102" s="596"/>
      <c r="G102" s="596"/>
      <c r="H102" s="596"/>
      <c r="I102" s="596"/>
      <c r="J102" s="596"/>
      <c r="K102" s="596"/>
      <c r="L102" s="596"/>
      <c r="M102" s="596"/>
      <c r="N102" s="596"/>
      <c r="O102" s="596"/>
      <c r="P102" s="596"/>
      <c r="Q102" s="596"/>
      <c r="R102" s="596"/>
      <c r="S102" s="596"/>
      <c r="T102" s="596"/>
      <c r="U102" s="596"/>
      <c r="V102" s="586"/>
      <c r="W102" s="587"/>
      <c r="X102" s="588"/>
      <c r="Y102" s="592"/>
      <c r="Z102" s="593"/>
      <c r="AA102" s="593"/>
      <c r="AB102" s="593"/>
      <c r="AC102" s="593"/>
      <c r="AD102" s="594"/>
      <c r="AE102" s="592"/>
      <c r="AF102" s="593"/>
      <c r="AG102" s="593"/>
      <c r="AH102" s="593"/>
      <c r="AI102" s="593"/>
      <c r="AJ102" s="594"/>
      <c r="AK102" s="592"/>
      <c r="AL102" s="593"/>
      <c r="AM102" s="593"/>
      <c r="AN102" s="593"/>
      <c r="AO102" s="593"/>
      <c r="AP102" s="594"/>
      <c r="AR102" s="655" t="s">
        <v>508</v>
      </c>
      <c r="AS102" s="655"/>
      <c r="AT102" s="655"/>
      <c r="AU102" s="655"/>
      <c r="AV102" s="655"/>
      <c r="AW102" s="655"/>
      <c r="AX102" s="655"/>
      <c r="AY102" s="655"/>
      <c r="AZ102" s="655"/>
      <c r="BA102" s="655"/>
      <c r="BB102" s="655"/>
      <c r="BC102" s="655"/>
      <c r="BD102" s="655"/>
      <c r="BE102" s="655"/>
      <c r="BF102" s="655"/>
      <c r="BG102" s="655"/>
      <c r="BH102" s="655"/>
      <c r="BI102" s="655"/>
      <c r="BJ102" s="655"/>
      <c r="BK102" s="655"/>
      <c r="BL102" s="655"/>
      <c r="BM102" s="655"/>
      <c r="BN102" s="655"/>
      <c r="BO102" s="655"/>
      <c r="BP102" s="655"/>
      <c r="BQ102" s="655"/>
      <c r="BR102" s="655"/>
      <c r="BS102" s="655"/>
      <c r="BT102" s="655"/>
      <c r="BU102" s="652">
        <v>560</v>
      </c>
      <c r="BV102" s="652"/>
      <c r="BW102" s="652"/>
      <c r="BX102" s="648">
        <v>309</v>
      </c>
      <c r="BY102" s="648"/>
      <c r="BZ102" s="648"/>
      <c r="CA102" s="648"/>
      <c r="CB102" s="648"/>
      <c r="CC102" s="648"/>
      <c r="CD102" s="648"/>
      <c r="CE102" s="648"/>
      <c r="CF102" s="648"/>
      <c r="CG102" s="648"/>
      <c r="CH102" s="648"/>
      <c r="CI102" s="648"/>
    </row>
    <row r="103" spans="1:87" ht="12" customHeight="1">
      <c r="A103" s="578" t="s">
        <v>496</v>
      </c>
      <c r="B103" s="578"/>
      <c r="C103" s="578"/>
      <c r="D103" s="578"/>
      <c r="E103" s="578"/>
      <c r="F103" s="578"/>
      <c r="G103" s="578"/>
      <c r="H103" s="578"/>
      <c r="I103" s="578"/>
      <c r="J103" s="578"/>
      <c r="K103" s="578"/>
      <c r="L103" s="578"/>
      <c r="M103" s="578"/>
      <c r="N103" s="578"/>
      <c r="O103" s="578"/>
      <c r="P103" s="578"/>
      <c r="Q103" s="578"/>
      <c r="R103" s="578"/>
      <c r="S103" s="578"/>
      <c r="T103" s="578"/>
      <c r="U103" s="578"/>
      <c r="V103" s="633">
        <v>360</v>
      </c>
      <c r="W103" s="633"/>
      <c r="X103" s="633"/>
      <c r="Y103" s="638"/>
      <c r="Z103" s="638"/>
      <c r="AA103" s="638"/>
      <c r="AB103" s="638"/>
      <c r="AC103" s="638"/>
      <c r="AD103" s="638"/>
      <c r="AE103" s="638"/>
      <c r="AF103" s="638"/>
      <c r="AG103" s="638"/>
      <c r="AH103" s="638"/>
      <c r="AI103" s="638"/>
      <c r="AJ103" s="638"/>
      <c r="AK103" s="638"/>
      <c r="AL103" s="638"/>
      <c r="AM103" s="638"/>
      <c r="AN103" s="638"/>
      <c r="AO103" s="638"/>
      <c r="AP103" s="638"/>
      <c r="AR103" s="653" t="s">
        <v>509</v>
      </c>
      <c r="AS103" s="654"/>
      <c r="AT103" s="654"/>
      <c r="AU103" s="654"/>
      <c r="AV103" s="654"/>
      <c r="AW103" s="654"/>
      <c r="AX103" s="654"/>
      <c r="AY103" s="654"/>
      <c r="AZ103" s="654"/>
      <c r="BA103" s="654"/>
      <c r="BB103" s="654"/>
      <c r="BC103" s="654"/>
      <c r="BD103" s="654"/>
      <c r="BE103" s="654"/>
      <c r="BF103" s="654"/>
      <c r="BG103" s="654"/>
      <c r="BH103" s="654"/>
      <c r="BI103" s="654"/>
      <c r="BJ103" s="654"/>
      <c r="BK103" s="654"/>
      <c r="BL103" s="654"/>
      <c r="BM103" s="654"/>
      <c r="BN103" s="654"/>
      <c r="BO103" s="654"/>
      <c r="BP103" s="654"/>
      <c r="BQ103" s="654"/>
      <c r="BR103" s="654"/>
      <c r="BS103" s="654"/>
      <c r="BT103" s="654"/>
      <c r="BU103" s="583">
        <v>570</v>
      </c>
      <c r="BV103" s="584"/>
      <c r="BW103" s="585"/>
      <c r="BX103" s="589"/>
      <c r="BY103" s="590"/>
      <c r="BZ103" s="590"/>
      <c r="CA103" s="590"/>
      <c r="CB103" s="590"/>
      <c r="CC103" s="591"/>
      <c r="CD103" s="589"/>
      <c r="CE103" s="590"/>
      <c r="CF103" s="590"/>
      <c r="CG103" s="590"/>
      <c r="CH103" s="590"/>
      <c r="CI103" s="591"/>
    </row>
    <row r="104" spans="1:87" ht="12" customHeight="1">
      <c r="A104" s="579" t="s">
        <v>498</v>
      </c>
      <c r="B104" s="579"/>
      <c r="C104" s="579"/>
      <c r="D104" s="579"/>
      <c r="E104" s="579"/>
      <c r="F104" s="579"/>
      <c r="G104" s="579"/>
      <c r="H104" s="579"/>
      <c r="I104" s="579"/>
      <c r="J104" s="579"/>
      <c r="K104" s="579"/>
      <c r="L104" s="579"/>
      <c r="M104" s="579"/>
      <c r="N104" s="579"/>
      <c r="O104" s="579"/>
      <c r="P104" s="579"/>
      <c r="Q104" s="579"/>
      <c r="R104" s="579"/>
      <c r="S104" s="579"/>
      <c r="T104" s="579"/>
      <c r="U104" s="579"/>
      <c r="V104" s="652">
        <v>370</v>
      </c>
      <c r="W104" s="652"/>
      <c r="X104" s="652"/>
      <c r="Y104" s="648"/>
      <c r="Z104" s="648"/>
      <c r="AA104" s="648"/>
      <c r="AB104" s="648"/>
      <c r="AC104" s="648"/>
      <c r="AD104" s="648"/>
      <c r="AE104" s="648"/>
      <c r="AF104" s="648"/>
      <c r="AG104" s="648"/>
      <c r="AH104" s="648"/>
      <c r="AI104" s="648"/>
      <c r="AJ104" s="648"/>
      <c r="AK104" s="648"/>
      <c r="AL104" s="648"/>
      <c r="AM104" s="648"/>
      <c r="AN104" s="648"/>
      <c r="AO104" s="648"/>
      <c r="AP104" s="648"/>
      <c r="AR104" s="649" t="s">
        <v>510</v>
      </c>
      <c r="AS104" s="650"/>
      <c r="AT104" s="650"/>
      <c r="AU104" s="650"/>
      <c r="AV104" s="650"/>
      <c r="AW104" s="650"/>
      <c r="AX104" s="650"/>
      <c r="AY104" s="650"/>
      <c r="AZ104" s="650"/>
      <c r="BA104" s="650"/>
      <c r="BB104" s="650"/>
      <c r="BC104" s="650"/>
      <c r="BD104" s="650"/>
      <c r="BE104" s="650"/>
      <c r="BF104" s="650"/>
      <c r="BG104" s="650"/>
      <c r="BH104" s="650"/>
      <c r="BI104" s="650"/>
      <c r="BJ104" s="650"/>
      <c r="BK104" s="650"/>
      <c r="BL104" s="650"/>
      <c r="BM104" s="650"/>
      <c r="BN104" s="650"/>
      <c r="BO104" s="650"/>
      <c r="BP104" s="650"/>
      <c r="BQ104" s="650"/>
      <c r="BR104" s="650"/>
      <c r="BS104" s="650"/>
      <c r="BT104" s="650"/>
      <c r="BU104" s="586"/>
      <c r="BV104" s="587"/>
      <c r="BW104" s="588"/>
      <c r="BX104" s="592"/>
      <c r="BY104" s="593"/>
      <c r="BZ104" s="593"/>
      <c r="CA104" s="593"/>
      <c r="CB104" s="593"/>
      <c r="CC104" s="594"/>
      <c r="CD104" s="592"/>
      <c r="CE104" s="593"/>
      <c r="CF104" s="593"/>
      <c r="CG104" s="593"/>
      <c r="CH104" s="593"/>
      <c r="CI104" s="594"/>
    </row>
    <row r="105" spans="1:87" ht="12" customHeight="1">
      <c r="A105" s="643" t="s">
        <v>511</v>
      </c>
      <c r="B105" s="644"/>
      <c r="C105" s="644"/>
      <c r="D105" s="644"/>
      <c r="E105" s="644"/>
      <c r="F105" s="644"/>
      <c r="G105" s="644"/>
      <c r="H105" s="644"/>
      <c r="I105" s="644"/>
      <c r="J105" s="644"/>
      <c r="K105" s="644"/>
      <c r="L105" s="644"/>
      <c r="M105" s="644"/>
      <c r="N105" s="644"/>
      <c r="O105" s="644"/>
      <c r="P105" s="644"/>
      <c r="Q105" s="644"/>
      <c r="R105" s="644"/>
      <c r="S105" s="644"/>
      <c r="T105" s="644"/>
      <c r="U105" s="644"/>
      <c r="V105" s="554"/>
      <c r="W105" s="555"/>
      <c r="X105" s="555"/>
      <c r="Y105" s="539">
        <v>0</v>
      </c>
      <c r="Z105" s="541"/>
      <c r="AA105" s="541"/>
      <c r="AB105" s="541"/>
      <c r="AC105" s="541"/>
      <c r="AD105" s="543"/>
      <c r="AE105" s="539">
        <v>0</v>
      </c>
      <c r="AF105" s="541"/>
      <c r="AG105" s="541"/>
      <c r="AH105" s="541"/>
      <c r="AI105" s="541"/>
      <c r="AJ105" s="543"/>
      <c r="AK105" s="539">
        <v>0</v>
      </c>
      <c r="AL105" s="541"/>
      <c r="AM105" s="541"/>
      <c r="AN105" s="541"/>
      <c r="AO105" s="541"/>
      <c r="AP105" s="543"/>
      <c r="AR105" s="651" t="s">
        <v>512</v>
      </c>
      <c r="AS105" s="651"/>
      <c r="AT105" s="651"/>
      <c r="AU105" s="651"/>
      <c r="AV105" s="651"/>
      <c r="AW105" s="651"/>
      <c r="AX105" s="651"/>
      <c r="AY105" s="651"/>
      <c r="AZ105" s="651"/>
      <c r="BA105" s="651"/>
      <c r="BB105" s="651"/>
      <c r="BC105" s="651"/>
      <c r="BD105" s="651"/>
      <c r="BE105" s="651"/>
      <c r="BF105" s="651"/>
      <c r="BG105" s="651"/>
      <c r="BH105" s="651"/>
      <c r="BI105" s="651"/>
      <c r="BJ105" s="651"/>
      <c r="BK105" s="651"/>
      <c r="BL105" s="651"/>
      <c r="BM105" s="651"/>
      <c r="BN105" s="651"/>
      <c r="BO105" s="651"/>
      <c r="BP105" s="651"/>
      <c r="BQ105" s="651"/>
      <c r="BR105" s="651"/>
      <c r="BS105" s="651"/>
      <c r="BT105" s="651"/>
      <c r="BU105" s="633">
        <v>580</v>
      </c>
      <c r="BV105" s="633"/>
      <c r="BW105" s="633"/>
      <c r="BX105" s="638"/>
      <c r="BY105" s="638"/>
      <c r="BZ105" s="638"/>
      <c r="CA105" s="638"/>
      <c r="CB105" s="638"/>
      <c r="CC105" s="638"/>
      <c r="CD105" s="638"/>
      <c r="CE105" s="638"/>
      <c r="CF105" s="638"/>
      <c r="CG105" s="638"/>
      <c r="CH105" s="638"/>
      <c r="CI105" s="638"/>
    </row>
    <row r="106" spans="1:87" ht="12" customHeight="1">
      <c r="A106" s="639" t="s">
        <v>513</v>
      </c>
      <c r="B106" s="640"/>
      <c r="C106" s="640"/>
      <c r="D106" s="640"/>
      <c r="E106" s="640"/>
      <c r="F106" s="640"/>
      <c r="G106" s="640"/>
      <c r="H106" s="640"/>
      <c r="I106" s="640"/>
      <c r="J106" s="640"/>
      <c r="K106" s="640"/>
      <c r="L106" s="640"/>
      <c r="M106" s="640"/>
      <c r="N106" s="640"/>
      <c r="O106" s="640"/>
      <c r="P106" s="640"/>
      <c r="Q106" s="640"/>
      <c r="R106" s="640"/>
      <c r="S106" s="640"/>
      <c r="T106" s="640"/>
      <c r="U106" s="640"/>
      <c r="V106" s="641">
        <v>380</v>
      </c>
      <c r="W106" s="642"/>
      <c r="X106" s="642"/>
      <c r="Y106" s="645"/>
      <c r="Z106" s="646"/>
      <c r="AA106" s="646"/>
      <c r="AB106" s="646"/>
      <c r="AC106" s="646"/>
      <c r="AD106" s="647"/>
      <c r="AE106" s="645"/>
      <c r="AF106" s="646"/>
      <c r="AG106" s="646"/>
      <c r="AH106" s="646"/>
      <c r="AI106" s="646"/>
      <c r="AJ106" s="647"/>
      <c r="AK106" s="645"/>
      <c r="AL106" s="646"/>
      <c r="AM106" s="646"/>
      <c r="AN106" s="646"/>
      <c r="AO106" s="646"/>
      <c r="AP106" s="647"/>
      <c r="AR106" s="626" t="s">
        <v>514</v>
      </c>
      <c r="AS106" s="626"/>
      <c r="AT106" s="626"/>
      <c r="AU106" s="626"/>
      <c r="AV106" s="626"/>
      <c r="AW106" s="626"/>
      <c r="AX106" s="626"/>
      <c r="AY106" s="626"/>
      <c r="AZ106" s="626"/>
      <c r="BA106" s="626"/>
      <c r="BB106" s="626"/>
      <c r="BC106" s="626"/>
      <c r="BD106" s="626"/>
      <c r="BE106" s="626"/>
      <c r="BF106" s="626"/>
      <c r="BG106" s="626"/>
      <c r="BH106" s="626"/>
      <c r="BI106" s="626"/>
      <c r="BJ106" s="626"/>
      <c r="BK106" s="626"/>
      <c r="BL106" s="626"/>
      <c r="BM106" s="626"/>
      <c r="BN106" s="626"/>
      <c r="BO106" s="626"/>
      <c r="BP106" s="626"/>
      <c r="BQ106" s="626"/>
      <c r="BR106" s="626"/>
      <c r="BS106" s="626"/>
      <c r="BT106" s="626"/>
      <c r="BU106" s="535">
        <v>590</v>
      </c>
      <c r="BV106" s="535"/>
      <c r="BW106" s="535"/>
      <c r="BX106" s="536"/>
      <c r="BY106" s="536"/>
      <c r="BZ106" s="536"/>
      <c r="CA106" s="536"/>
      <c r="CB106" s="536"/>
      <c r="CC106" s="536"/>
      <c r="CD106" s="536"/>
      <c r="CE106" s="536"/>
      <c r="CF106" s="536"/>
      <c r="CG106" s="536"/>
      <c r="CH106" s="536"/>
      <c r="CI106" s="536"/>
    </row>
    <row r="107" spans="1:87" ht="12" customHeight="1">
      <c r="A107" s="595" t="s">
        <v>515</v>
      </c>
      <c r="B107" s="596"/>
      <c r="C107" s="596"/>
      <c r="D107" s="596"/>
      <c r="E107" s="596"/>
      <c r="F107" s="596"/>
      <c r="G107" s="596"/>
      <c r="H107" s="596"/>
      <c r="I107" s="596"/>
      <c r="J107" s="596"/>
      <c r="K107" s="596"/>
      <c r="L107" s="596"/>
      <c r="M107" s="596"/>
      <c r="N107" s="596"/>
      <c r="O107" s="596"/>
      <c r="P107" s="596"/>
      <c r="Q107" s="596"/>
      <c r="R107" s="596"/>
      <c r="S107" s="596"/>
      <c r="T107" s="596"/>
      <c r="U107" s="596"/>
      <c r="V107" s="557"/>
      <c r="W107" s="558"/>
      <c r="X107" s="558"/>
      <c r="Y107" s="540"/>
      <c r="Z107" s="542"/>
      <c r="AA107" s="542"/>
      <c r="AB107" s="542"/>
      <c r="AC107" s="542"/>
      <c r="AD107" s="544"/>
      <c r="AE107" s="540"/>
      <c r="AF107" s="542"/>
      <c r="AG107" s="542"/>
      <c r="AH107" s="542"/>
      <c r="AI107" s="542"/>
      <c r="AJ107" s="544"/>
      <c r="AK107" s="540"/>
      <c r="AL107" s="542"/>
      <c r="AM107" s="542"/>
      <c r="AN107" s="542"/>
      <c r="AO107" s="542"/>
      <c r="AP107" s="544"/>
      <c r="AR107" s="626" t="s">
        <v>516</v>
      </c>
      <c r="AS107" s="626"/>
      <c r="AT107" s="626"/>
      <c r="AU107" s="626"/>
      <c r="AV107" s="626"/>
      <c r="AW107" s="626"/>
      <c r="AX107" s="626"/>
      <c r="AY107" s="626"/>
      <c r="AZ107" s="626"/>
      <c r="BA107" s="626"/>
      <c r="BB107" s="626"/>
      <c r="BC107" s="626"/>
      <c r="BD107" s="626"/>
      <c r="BE107" s="626"/>
      <c r="BF107" s="626"/>
      <c r="BG107" s="626"/>
      <c r="BH107" s="626"/>
      <c r="BI107" s="626"/>
      <c r="BJ107" s="626"/>
      <c r="BK107" s="626"/>
      <c r="BL107" s="626"/>
      <c r="BM107" s="626"/>
      <c r="BN107" s="626"/>
      <c r="BO107" s="626"/>
      <c r="BP107" s="626"/>
      <c r="BQ107" s="626"/>
      <c r="BR107" s="626"/>
      <c r="BS107" s="626"/>
      <c r="BT107" s="626"/>
      <c r="BU107" s="535">
        <v>600</v>
      </c>
      <c r="BV107" s="535"/>
      <c r="BW107" s="535"/>
      <c r="BX107" s="536"/>
      <c r="BY107" s="536"/>
      <c r="BZ107" s="536"/>
      <c r="CA107" s="536"/>
      <c r="CB107" s="536"/>
      <c r="CC107" s="536"/>
      <c r="CD107" s="536"/>
      <c r="CE107" s="536"/>
      <c r="CF107" s="536"/>
      <c r="CG107" s="536"/>
      <c r="CH107" s="536"/>
      <c r="CI107" s="536"/>
    </row>
    <row r="108" spans="1:87" ht="12" customHeight="1">
      <c r="A108" s="577" t="s">
        <v>517</v>
      </c>
      <c r="B108" s="577"/>
      <c r="C108" s="577"/>
      <c r="D108" s="577"/>
      <c r="E108" s="577"/>
      <c r="F108" s="577"/>
      <c r="G108" s="577"/>
      <c r="H108" s="577"/>
      <c r="I108" s="577"/>
      <c r="J108" s="577"/>
      <c r="K108" s="577"/>
      <c r="L108" s="577"/>
      <c r="M108" s="577"/>
      <c r="N108" s="577"/>
      <c r="O108" s="577"/>
      <c r="P108" s="577"/>
      <c r="Q108" s="577"/>
      <c r="R108" s="577"/>
      <c r="S108" s="577"/>
      <c r="T108" s="577"/>
      <c r="U108" s="577"/>
      <c r="V108" s="633">
        <v>390</v>
      </c>
      <c r="W108" s="633"/>
      <c r="X108" s="633"/>
      <c r="Y108" s="638">
        <v>-1114</v>
      </c>
      <c r="Z108" s="638"/>
      <c r="AA108" s="638"/>
      <c r="AB108" s="638"/>
      <c r="AC108" s="638"/>
      <c r="AD108" s="638"/>
      <c r="AE108" s="638">
        <v>0</v>
      </c>
      <c r="AF108" s="638"/>
      <c r="AG108" s="638"/>
      <c r="AH108" s="638"/>
      <c r="AI108" s="638"/>
      <c r="AJ108" s="638"/>
      <c r="AK108" s="638">
        <v>7868</v>
      </c>
      <c r="AL108" s="638"/>
      <c r="AM108" s="638"/>
      <c r="AN108" s="638"/>
      <c r="AO108" s="638"/>
      <c r="AP108" s="638"/>
      <c r="AR108" s="626" t="s">
        <v>518</v>
      </c>
      <c r="AS108" s="626"/>
      <c r="AT108" s="626"/>
      <c r="AU108" s="626"/>
      <c r="AV108" s="626"/>
      <c r="AW108" s="626"/>
      <c r="AX108" s="626"/>
      <c r="AY108" s="626"/>
      <c r="AZ108" s="626"/>
      <c r="BA108" s="626"/>
      <c r="BB108" s="626"/>
      <c r="BC108" s="626"/>
      <c r="BD108" s="626"/>
      <c r="BE108" s="626"/>
      <c r="BF108" s="626"/>
      <c r="BG108" s="626"/>
      <c r="BH108" s="626"/>
      <c r="BI108" s="626"/>
      <c r="BJ108" s="626"/>
      <c r="BK108" s="626"/>
      <c r="BL108" s="626"/>
      <c r="BM108" s="626"/>
      <c r="BN108" s="626"/>
      <c r="BO108" s="626"/>
      <c r="BP108" s="626"/>
      <c r="BQ108" s="626"/>
      <c r="BR108" s="626"/>
      <c r="BS108" s="626"/>
      <c r="BT108" s="626"/>
      <c r="BU108" s="535">
        <v>610</v>
      </c>
      <c r="BV108" s="535"/>
      <c r="BW108" s="535"/>
      <c r="BX108" s="536"/>
      <c r="BY108" s="536"/>
      <c r="BZ108" s="536"/>
      <c r="CA108" s="536"/>
      <c r="CB108" s="536"/>
      <c r="CC108" s="536"/>
      <c r="CD108" s="536" t="s">
        <v>487</v>
      </c>
      <c r="CE108" s="536"/>
      <c r="CF108" s="536"/>
      <c r="CG108" s="536"/>
      <c r="CH108" s="536"/>
      <c r="CI108" s="536"/>
    </row>
    <row r="109" spans="1:87" ht="12" customHeight="1">
      <c r="A109" s="578" t="s">
        <v>519</v>
      </c>
      <c r="B109" s="578"/>
      <c r="C109" s="578"/>
      <c r="D109" s="578"/>
      <c r="E109" s="578"/>
      <c r="F109" s="578"/>
      <c r="G109" s="578"/>
      <c r="H109" s="578"/>
      <c r="I109" s="578"/>
      <c r="J109" s="578"/>
      <c r="K109" s="578"/>
      <c r="L109" s="578"/>
      <c r="M109" s="578"/>
      <c r="N109" s="578"/>
      <c r="O109" s="578"/>
      <c r="P109" s="578"/>
      <c r="Q109" s="578"/>
      <c r="R109" s="578"/>
      <c r="S109" s="578"/>
      <c r="T109" s="578"/>
      <c r="U109" s="578"/>
      <c r="V109" s="535">
        <v>400</v>
      </c>
      <c r="W109" s="535"/>
      <c r="X109" s="535"/>
      <c r="Y109" s="536">
        <v>-10802</v>
      </c>
      <c r="Z109" s="536"/>
      <c r="AA109" s="536"/>
      <c r="AB109" s="536"/>
      <c r="AC109" s="536"/>
      <c r="AD109" s="536"/>
      <c r="AE109" s="536"/>
      <c r="AF109" s="536"/>
      <c r="AG109" s="536"/>
      <c r="AH109" s="536"/>
      <c r="AI109" s="536"/>
      <c r="AJ109" s="536"/>
      <c r="AK109" s="536">
        <v>1248</v>
      </c>
      <c r="AL109" s="536"/>
      <c r="AM109" s="536"/>
      <c r="AN109" s="536"/>
      <c r="AO109" s="536"/>
      <c r="AP109" s="536"/>
      <c r="AR109" s="626" t="s">
        <v>520</v>
      </c>
      <c r="AS109" s="626"/>
      <c r="AT109" s="626"/>
      <c r="AU109" s="626"/>
      <c r="AV109" s="626"/>
      <c r="AW109" s="626"/>
      <c r="AX109" s="626"/>
      <c r="AY109" s="626"/>
      <c r="AZ109" s="626"/>
      <c r="BA109" s="626"/>
      <c r="BB109" s="626"/>
      <c r="BC109" s="626"/>
      <c r="BD109" s="626"/>
      <c r="BE109" s="626"/>
      <c r="BF109" s="626"/>
      <c r="BG109" s="626"/>
      <c r="BH109" s="626"/>
      <c r="BI109" s="626"/>
      <c r="BJ109" s="626"/>
      <c r="BK109" s="626"/>
      <c r="BL109" s="626"/>
      <c r="BM109" s="626"/>
      <c r="BN109" s="626"/>
      <c r="BO109" s="626"/>
      <c r="BP109" s="626"/>
      <c r="BQ109" s="626"/>
      <c r="BR109" s="626"/>
      <c r="BS109" s="626"/>
      <c r="BT109" s="626"/>
      <c r="BU109" s="535">
        <v>620</v>
      </c>
      <c r="BV109" s="535"/>
      <c r="BW109" s="535"/>
      <c r="BX109" s="536" t="s">
        <v>487</v>
      </c>
      <c r="BY109" s="536"/>
      <c r="BZ109" s="536"/>
      <c r="CA109" s="536"/>
      <c r="CB109" s="536"/>
      <c r="CC109" s="536"/>
      <c r="CD109" s="536"/>
      <c r="CE109" s="536"/>
      <c r="CF109" s="536"/>
      <c r="CG109" s="536"/>
      <c r="CH109" s="536"/>
      <c r="CI109" s="536"/>
    </row>
    <row r="110" spans="1:87" ht="12" customHeight="1">
      <c r="A110" s="578" t="s">
        <v>521</v>
      </c>
      <c r="B110" s="578"/>
      <c r="C110" s="578"/>
      <c r="D110" s="578"/>
      <c r="E110" s="578"/>
      <c r="F110" s="578"/>
      <c r="G110" s="578"/>
      <c r="H110" s="578"/>
      <c r="I110" s="578"/>
      <c r="J110" s="578"/>
      <c r="K110" s="578"/>
      <c r="L110" s="578"/>
      <c r="M110" s="578"/>
      <c r="N110" s="578"/>
      <c r="O110" s="578"/>
      <c r="P110" s="578"/>
      <c r="Q110" s="578"/>
      <c r="R110" s="578"/>
      <c r="S110" s="578"/>
      <c r="T110" s="578"/>
      <c r="U110" s="578"/>
      <c r="V110" s="535">
        <v>410</v>
      </c>
      <c r="W110" s="535"/>
      <c r="X110" s="535"/>
      <c r="Y110" s="536">
        <v>197</v>
      </c>
      <c r="Z110" s="536"/>
      <c r="AA110" s="536"/>
      <c r="AB110" s="536"/>
      <c r="AC110" s="536"/>
      <c r="AD110" s="536"/>
      <c r="AE110" s="536"/>
      <c r="AF110" s="536"/>
      <c r="AG110" s="536"/>
      <c r="AH110" s="536"/>
      <c r="AI110" s="536"/>
      <c r="AJ110" s="536"/>
      <c r="AK110" s="536">
        <v>1094</v>
      </c>
      <c r="AL110" s="536"/>
      <c r="AM110" s="536"/>
      <c r="AN110" s="536"/>
      <c r="AO110" s="536"/>
      <c r="AP110" s="536"/>
      <c r="AR110" s="578" t="s">
        <v>522</v>
      </c>
      <c r="AS110" s="578"/>
      <c r="AT110" s="578"/>
      <c r="AU110" s="578"/>
      <c r="AV110" s="578"/>
      <c r="AW110" s="578"/>
      <c r="AX110" s="578"/>
      <c r="AY110" s="578"/>
      <c r="AZ110" s="578"/>
      <c r="BA110" s="578"/>
      <c r="BB110" s="578"/>
      <c r="BC110" s="578"/>
      <c r="BD110" s="578"/>
      <c r="BE110" s="578"/>
      <c r="BF110" s="578"/>
      <c r="BG110" s="578"/>
      <c r="BH110" s="578"/>
      <c r="BI110" s="578"/>
      <c r="BJ110" s="578"/>
      <c r="BK110" s="578"/>
      <c r="BL110" s="578"/>
      <c r="BM110" s="578"/>
      <c r="BN110" s="578"/>
      <c r="BO110" s="578"/>
      <c r="BP110" s="578"/>
      <c r="BQ110" s="578"/>
      <c r="BR110" s="578"/>
      <c r="BS110" s="578"/>
      <c r="BT110" s="578"/>
      <c r="BU110" s="535">
        <v>630</v>
      </c>
      <c r="BV110" s="535"/>
      <c r="BW110" s="535"/>
      <c r="BX110" s="536">
        <v>0</v>
      </c>
      <c r="BY110" s="536"/>
      <c r="BZ110" s="536"/>
      <c r="CA110" s="536"/>
      <c r="CB110" s="536"/>
      <c r="CC110" s="536"/>
      <c r="CD110" s="536">
        <v>0</v>
      </c>
      <c r="CE110" s="536"/>
      <c r="CF110" s="536"/>
      <c r="CG110" s="536"/>
      <c r="CH110" s="536"/>
      <c r="CI110" s="536"/>
    </row>
    <row r="111" spans="1:85" ht="12" customHeight="1">
      <c r="A111" s="578" t="s">
        <v>523</v>
      </c>
      <c r="B111" s="578"/>
      <c r="C111" s="578"/>
      <c r="D111" s="578"/>
      <c r="E111" s="578"/>
      <c r="F111" s="578"/>
      <c r="G111" s="578"/>
      <c r="H111" s="578"/>
      <c r="I111" s="578"/>
      <c r="J111" s="578"/>
      <c r="K111" s="578"/>
      <c r="L111" s="578"/>
      <c r="M111" s="578"/>
      <c r="N111" s="578"/>
      <c r="O111" s="578"/>
      <c r="P111" s="578"/>
      <c r="Q111" s="578"/>
      <c r="R111" s="578"/>
      <c r="S111" s="578"/>
      <c r="T111" s="578"/>
      <c r="U111" s="578"/>
      <c r="V111" s="535">
        <v>420</v>
      </c>
      <c r="W111" s="535"/>
      <c r="X111" s="535"/>
      <c r="Y111" s="533">
        <f>SUM(Y100:AD110)</f>
        <v>-11719</v>
      </c>
      <c r="Z111" s="533"/>
      <c r="AA111" s="533"/>
      <c r="AB111" s="533"/>
      <c r="AC111" s="533"/>
      <c r="AD111" s="533"/>
      <c r="AE111" s="533">
        <f>SUM(AE100:AJ110)</f>
        <v>0</v>
      </c>
      <c r="AF111" s="533"/>
      <c r="AG111" s="533"/>
      <c r="AH111" s="533"/>
      <c r="AI111" s="533"/>
      <c r="AJ111" s="533"/>
      <c r="AK111" s="533">
        <f>SUM(AK100:AP110)</f>
        <v>10210</v>
      </c>
      <c r="AL111" s="533"/>
      <c r="AM111" s="533"/>
      <c r="AN111" s="533"/>
      <c r="AO111" s="533"/>
      <c r="AP111" s="533"/>
      <c r="AR111" s="566" t="s">
        <v>524</v>
      </c>
      <c r="AS111" s="566"/>
      <c r="AT111" s="566"/>
      <c r="AU111" s="566"/>
      <c r="AV111" s="566"/>
      <c r="AW111" s="566"/>
      <c r="AX111" s="566"/>
      <c r="AY111" s="566"/>
      <c r="AZ111" s="566"/>
      <c r="BA111" s="566"/>
      <c r="BB111" s="566"/>
      <c r="BC111" s="566"/>
      <c r="BD111" s="566"/>
      <c r="BE111" s="566"/>
      <c r="BF111" s="566"/>
      <c r="BG111" s="566"/>
      <c r="BH111" s="566"/>
      <c r="BI111" s="566"/>
      <c r="BJ111" s="566"/>
      <c r="BK111" s="566"/>
      <c r="BL111" s="566"/>
      <c r="BM111" s="566"/>
      <c r="BN111" s="566"/>
      <c r="BO111" s="566"/>
      <c r="BP111" s="566"/>
      <c r="BQ111" s="566"/>
      <c r="BR111" s="566"/>
      <c r="BS111" s="566"/>
      <c r="BT111" s="566"/>
      <c r="BU111" s="566"/>
      <c r="BV111" s="566"/>
      <c r="BW111" s="566"/>
      <c r="BX111" s="566"/>
      <c r="BY111" s="566"/>
      <c r="BZ111" s="636" t="s">
        <v>525</v>
      </c>
      <c r="CA111" s="636"/>
      <c r="CB111" s="636"/>
      <c r="CC111" s="636"/>
      <c r="CD111" s="637"/>
      <c r="CE111" s="637"/>
      <c r="CF111" s="637"/>
      <c r="CG111" s="637"/>
    </row>
    <row r="112" spans="44:86" ht="21.75" customHeight="1">
      <c r="AR112" s="566" t="s">
        <v>526</v>
      </c>
      <c r="AS112" s="566"/>
      <c r="AT112" s="566"/>
      <c r="AU112" s="566"/>
      <c r="AV112" s="566"/>
      <c r="AW112" s="566"/>
      <c r="AX112" s="566"/>
      <c r="AY112" s="566"/>
      <c r="AZ112" s="566"/>
      <c r="BA112" s="566"/>
      <c r="BB112" s="566"/>
      <c r="BC112" s="566"/>
      <c r="BD112" s="566"/>
      <c r="BE112" s="566"/>
      <c r="BF112" s="566"/>
      <c r="BG112" s="566"/>
      <c r="BH112" s="566"/>
      <c r="BI112" s="566"/>
      <c r="BJ112" s="566"/>
      <c r="BK112" s="566"/>
      <c r="BL112" s="566"/>
      <c r="BM112" s="566"/>
      <c r="BN112" s="566"/>
      <c r="BO112" s="566"/>
      <c r="BP112" s="566"/>
      <c r="BQ112" s="566"/>
      <c r="BR112" s="566"/>
      <c r="BS112" s="566"/>
      <c r="BT112" s="566"/>
      <c r="BU112" s="566"/>
      <c r="BV112" s="566"/>
      <c r="BW112" s="566"/>
      <c r="BX112" s="566"/>
      <c r="BY112" s="566"/>
      <c r="BZ112" s="602" t="s">
        <v>527</v>
      </c>
      <c r="CA112" s="602"/>
      <c r="CB112" s="602"/>
      <c r="CC112" s="602"/>
      <c r="CD112" s="603"/>
      <c r="CE112" s="603"/>
      <c r="CF112" s="603"/>
      <c r="CG112" s="603"/>
      <c r="CH112" s="92" t="s">
        <v>528</v>
      </c>
    </row>
    <row r="113" spans="1:85" ht="12" customHeight="1">
      <c r="A113" s="566" t="s">
        <v>529</v>
      </c>
      <c r="B113" s="566"/>
      <c r="C113" s="566"/>
      <c r="D113" s="566"/>
      <c r="E113" s="566"/>
      <c r="F113" s="566"/>
      <c r="G113" s="566"/>
      <c r="H113" s="566"/>
      <c r="I113" s="566"/>
      <c r="J113" s="566"/>
      <c r="K113" s="566"/>
      <c r="L113" s="566"/>
      <c r="M113" s="566"/>
      <c r="N113" s="566"/>
      <c r="O113" s="566"/>
      <c r="P113" s="566" t="s">
        <v>530</v>
      </c>
      <c r="Q113" s="566"/>
      <c r="R113" s="566"/>
      <c r="S113" s="566"/>
      <c r="T113" s="566"/>
      <c r="U113" s="566"/>
      <c r="V113" s="566"/>
      <c r="W113" s="566"/>
      <c r="X113" s="566"/>
      <c r="Y113" s="566"/>
      <c r="Z113" s="566"/>
      <c r="AA113" s="566"/>
      <c r="AB113" s="566"/>
      <c r="AC113" s="566"/>
      <c r="AD113" s="566"/>
      <c r="AE113" s="566"/>
      <c r="AF113" s="566"/>
      <c r="AG113" s="566"/>
      <c r="AH113" s="566"/>
      <c r="AI113" s="566"/>
      <c r="AJ113" s="566"/>
      <c r="AK113" s="566"/>
      <c r="AL113" s="566"/>
      <c r="AM113" s="566"/>
      <c r="AN113" s="566"/>
      <c r="AO113" s="566"/>
      <c r="AP113" s="566"/>
      <c r="AR113" s="634" t="s">
        <v>531</v>
      </c>
      <c r="AS113" s="634"/>
      <c r="AT113" s="634"/>
      <c r="AU113" s="634"/>
      <c r="AV113" s="634"/>
      <c r="AW113" s="634"/>
      <c r="AX113" s="634"/>
      <c r="AY113" s="634"/>
      <c r="AZ113" s="634"/>
      <c r="BA113" s="634"/>
      <c r="BB113" s="634"/>
      <c r="BC113" s="634"/>
      <c r="BD113" s="634" t="s">
        <v>532</v>
      </c>
      <c r="BE113" s="634"/>
      <c r="BF113" s="634"/>
      <c r="BG113" s="634"/>
      <c r="BH113" s="634"/>
      <c r="BI113" s="634"/>
      <c r="BJ113" s="634"/>
      <c r="BK113" s="634"/>
      <c r="BL113" s="634"/>
      <c r="BM113" s="634"/>
      <c r="BN113" s="634"/>
      <c r="BO113" s="634"/>
      <c r="BP113" s="634"/>
      <c r="BQ113" s="634"/>
      <c r="BR113" s="634"/>
      <c r="BS113" s="634"/>
      <c r="BT113" s="634"/>
      <c r="BU113" s="634"/>
      <c r="BV113" s="634"/>
      <c r="BW113" s="634"/>
      <c r="BX113" s="634"/>
      <c r="BY113" s="634"/>
      <c r="BZ113" s="635" t="s">
        <v>533</v>
      </c>
      <c r="CA113" s="635"/>
      <c r="CB113" s="635"/>
      <c r="CC113" s="635"/>
      <c r="CD113" s="603"/>
      <c r="CE113" s="603"/>
      <c r="CF113" s="603"/>
      <c r="CG113" s="603"/>
    </row>
    <row r="114" spans="1:77" ht="12" customHeight="1">
      <c r="A114" s="80" t="s">
        <v>534</v>
      </c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566" t="s">
        <v>535</v>
      </c>
      <c r="Q114" s="566"/>
      <c r="R114" s="566"/>
      <c r="S114" s="566"/>
      <c r="T114" s="566"/>
      <c r="U114" s="566"/>
      <c r="V114" s="566"/>
      <c r="W114" s="566"/>
      <c r="X114" s="566"/>
      <c r="Y114" s="566"/>
      <c r="Z114" s="566"/>
      <c r="AA114" s="566"/>
      <c r="AB114" s="566"/>
      <c r="AC114" s="566"/>
      <c r="AD114" s="566"/>
      <c r="AE114" s="566"/>
      <c r="AF114" s="566"/>
      <c r="AG114" s="566"/>
      <c r="AH114" s="566"/>
      <c r="AI114" s="566"/>
      <c r="AJ114" s="602" t="s">
        <v>536</v>
      </c>
      <c r="AK114" s="602"/>
      <c r="AL114" s="602"/>
      <c r="AM114" s="616">
        <v>0</v>
      </c>
      <c r="AN114" s="616"/>
      <c r="AO114" s="616"/>
      <c r="AP114" s="616"/>
      <c r="AR114" s="2"/>
      <c r="BD114" s="634" t="s">
        <v>537</v>
      </c>
      <c r="BE114" s="634"/>
      <c r="BF114" s="634"/>
      <c r="BG114" s="634"/>
      <c r="BH114" s="634"/>
      <c r="BI114" s="634"/>
      <c r="BJ114" s="634"/>
      <c r="BK114" s="634"/>
      <c r="BL114" s="634"/>
      <c r="BM114" s="634"/>
      <c r="BN114" s="634"/>
      <c r="BO114" s="634"/>
      <c r="BP114" s="634"/>
      <c r="BQ114" s="634"/>
      <c r="BR114" s="634"/>
      <c r="BS114" s="634"/>
      <c r="BT114" s="634"/>
      <c r="BU114" s="634"/>
      <c r="BV114" s="634"/>
      <c r="BW114" s="634"/>
      <c r="BX114" s="634"/>
      <c r="BY114" s="634"/>
    </row>
    <row r="115" spans="1:87" ht="12.75" customHeight="1">
      <c r="A115" s="80" t="s">
        <v>534</v>
      </c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566" t="s">
        <v>538</v>
      </c>
      <c r="Q115" s="566"/>
      <c r="R115" s="566"/>
      <c r="S115" s="566"/>
      <c r="T115" s="566"/>
      <c r="U115" s="566"/>
      <c r="V115" s="566"/>
      <c r="W115" s="566"/>
      <c r="X115" s="566"/>
      <c r="Y115" s="566"/>
      <c r="Z115" s="566"/>
      <c r="AA115" s="566"/>
      <c r="AB115" s="566"/>
      <c r="AC115" s="566"/>
      <c r="AD115" s="566"/>
      <c r="AE115" s="566"/>
      <c r="AF115" s="566"/>
      <c r="AG115" s="566"/>
      <c r="AH115" s="566"/>
      <c r="AI115" s="566"/>
      <c r="AJ115" s="602" t="s">
        <v>539</v>
      </c>
      <c r="AK115" s="602"/>
      <c r="AL115" s="602"/>
      <c r="AM115" s="603"/>
      <c r="AN115" s="603"/>
      <c r="AO115" s="603"/>
      <c r="AP115" s="603"/>
      <c r="AR115" s="562" t="s">
        <v>540</v>
      </c>
      <c r="AS115" s="562"/>
      <c r="AT115" s="562"/>
      <c r="AU115" s="562"/>
      <c r="AV115" s="562"/>
      <c r="AW115" s="562"/>
      <c r="AX115" s="562"/>
      <c r="AY115" s="562"/>
      <c r="AZ115" s="562"/>
      <c r="BA115" s="562"/>
      <c r="BB115" s="562"/>
      <c r="BC115" s="562"/>
      <c r="BD115" s="562"/>
      <c r="BE115" s="562"/>
      <c r="BF115" s="562"/>
      <c r="BG115" s="562"/>
      <c r="BH115" s="562"/>
      <c r="BI115" s="562"/>
      <c r="BJ115" s="562"/>
      <c r="BK115" s="562"/>
      <c r="BL115" s="562"/>
      <c r="BM115" s="562"/>
      <c r="BN115" s="562"/>
      <c r="BO115" s="562"/>
      <c r="BP115" s="562"/>
      <c r="BQ115" s="562"/>
      <c r="BR115" s="562"/>
      <c r="BS115" s="562"/>
      <c r="BT115" s="562"/>
      <c r="BU115" s="562"/>
      <c r="BV115" s="562"/>
      <c r="BW115" s="562"/>
      <c r="BX115" s="562"/>
      <c r="BY115" s="562"/>
      <c r="BZ115" s="562"/>
      <c r="CA115" s="562"/>
      <c r="CB115" s="562"/>
      <c r="CC115" s="562"/>
      <c r="CD115" s="562"/>
      <c r="CE115" s="562"/>
      <c r="CF115" s="562"/>
      <c r="CG115" s="562"/>
      <c r="CH115" s="562"/>
      <c r="CI115" s="562"/>
    </row>
    <row r="116" spans="1:87" ht="12" customHeight="1">
      <c r="A116" s="80" t="s">
        <v>534</v>
      </c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566" t="s">
        <v>541</v>
      </c>
      <c r="Q116" s="566"/>
      <c r="R116" s="566"/>
      <c r="S116" s="566"/>
      <c r="T116" s="566"/>
      <c r="U116" s="566"/>
      <c r="V116" s="566"/>
      <c r="W116" s="566"/>
      <c r="X116" s="566"/>
      <c r="Y116" s="566"/>
      <c r="Z116" s="566"/>
      <c r="AA116" s="566"/>
      <c r="AB116" s="566"/>
      <c r="AC116" s="566"/>
      <c r="AD116" s="566"/>
      <c r="AE116" s="566"/>
      <c r="AF116" s="566"/>
      <c r="AG116" s="566"/>
      <c r="AH116" s="566"/>
      <c r="AI116" s="566"/>
      <c r="AJ116" s="602" t="s">
        <v>542</v>
      </c>
      <c r="AK116" s="602"/>
      <c r="AL116" s="602"/>
      <c r="AM116" s="603"/>
      <c r="AN116" s="603"/>
      <c r="AO116" s="603"/>
      <c r="AP116" s="603"/>
      <c r="AR116" s="610" t="s">
        <v>543</v>
      </c>
      <c r="AS116" s="611"/>
      <c r="AT116" s="611"/>
      <c r="AU116" s="611"/>
      <c r="AV116" s="611"/>
      <c r="AW116" s="611"/>
      <c r="AX116" s="611"/>
      <c r="AY116" s="611"/>
      <c r="AZ116" s="611"/>
      <c r="BA116" s="611"/>
      <c r="BB116" s="611"/>
      <c r="BC116" s="611"/>
      <c r="BD116" s="611"/>
      <c r="BE116" s="611"/>
      <c r="BF116" s="611"/>
      <c r="BG116" s="611"/>
      <c r="BH116" s="611"/>
      <c r="BI116" s="611"/>
      <c r="BJ116" s="611"/>
      <c r="BK116" s="611"/>
      <c r="BL116" s="611"/>
      <c r="BM116" s="611"/>
      <c r="BN116" s="611"/>
      <c r="BO116" s="611"/>
      <c r="BP116" s="611"/>
      <c r="BQ116" s="611"/>
      <c r="BR116" s="611"/>
      <c r="BS116" s="611"/>
      <c r="BT116" s="611"/>
      <c r="BU116" s="611"/>
      <c r="BV116" s="610" t="s">
        <v>497</v>
      </c>
      <c r="BW116" s="611"/>
      <c r="BX116" s="611"/>
      <c r="BY116" s="612"/>
      <c r="BZ116" s="611" t="s">
        <v>544</v>
      </c>
      <c r="CA116" s="611"/>
      <c r="CB116" s="611"/>
      <c r="CC116" s="611"/>
      <c r="CD116" s="611"/>
      <c r="CE116" s="611"/>
      <c r="CF116" s="611"/>
      <c r="CG116" s="611"/>
      <c r="CH116" s="611"/>
      <c r="CI116" s="612"/>
    </row>
    <row r="117" spans="1:87" ht="12" customHeight="1">
      <c r="A117" s="80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  <c r="AJ117" s="81"/>
      <c r="AK117" s="81"/>
      <c r="AL117" s="81"/>
      <c r="AM117" s="84"/>
      <c r="AN117" s="84"/>
      <c r="AO117" s="84"/>
      <c r="AP117" s="84"/>
      <c r="AR117" s="613"/>
      <c r="AS117" s="614"/>
      <c r="AT117" s="614"/>
      <c r="AU117" s="614"/>
      <c r="AV117" s="614"/>
      <c r="AW117" s="614"/>
      <c r="AX117" s="614"/>
      <c r="AY117" s="614"/>
      <c r="AZ117" s="614"/>
      <c r="BA117" s="614"/>
      <c r="BB117" s="614"/>
      <c r="BC117" s="614"/>
      <c r="BD117" s="614"/>
      <c r="BE117" s="614"/>
      <c r="BF117" s="614"/>
      <c r="BG117" s="614"/>
      <c r="BH117" s="614"/>
      <c r="BI117" s="614"/>
      <c r="BJ117" s="614"/>
      <c r="BK117" s="614"/>
      <c r="BL117" s="614"/>
      <c r="BM117" s="614"/>
      <c r="BN117" s="614"/>
      <c r="BO117" s="614"/>
      <c r="BP117" s="614"/>
      <c r="BQ117" s="614"/>
      <c r="BR117" s="614"/>
      <c r="BS117" s="614"/>
      <c r="BT117" s="614"/>
      <c r="BU117" s="614"/>
      <c r="BV117" s="613" t="s">
        <v>545</v>
      </c>
      <c r="BW117" s="614"/>
      <c r="BX117" s="614"/>
      <c r="BY117" s="615"/>
      <c r="BZ117" s="614"/>
      <c r="CA117" s="614"/>
      <c r="CB117" s="614"/>
      <c r="CC117" s="614"/>
      <c r="CD117" s="614"/>
      <c r="CE117" s="614"/>
      <c r="CF117" s="614"/>
      <c r="CG117" s="614"/>
      <c r="CH117" s="614"/>
      <c r="CI117" s="615"/>
    </row>
    <row r="118" spans="1:87" ht="12" customHeight="1">
      <c r="A118" s="566" t="s">
        <v>546</v>
      </c>
      <c r="B118" s="566"/>
      <c r="C118" s="566"/>
      <c r="D118" s="566"/>
      <c r="E118" s="566"/>
      <c r="F118" s="566"/>
      <c r="G118" s="566"/>
      <c r="H118" s="566"/>
      <c r="I118" s="566"/>
      <c r="J118" s="566"/>
      <c r="K118" s="566"/>
      <c r="L118" s="566"/>
      <c r="M118" s="566"/>
      <c r="N118" s="566"/>
      <c r="O118" s="566"/>
      <c r="P118" s="566" t="s">
        <v>547</v>
      </c>
      <c r="Q118" s="566"/>
      <c r="R118" s="566"/>
      <c r="S118" s="566"/>
      <c r="T118" s="566"/>
      <c r="U118" s="566"/>
      <c r="V118" s="566"/>
      <c r="W118" s="566"/>
      <c r="X118" s="566"/>
      <c r="Y118" s="566"/>
      <c r="Z118" s="566"/>
      <c r="AA118" s="566"/>
      <c r="AB118" s="566"/>
      <c r="AC118" s="566"/>
      <c r="AD118" s="566"/>
      <c r="AE118" s="566"/>
      <c r="AF118" s="566"/>
      <c r="AG118" s="566"/>
      <c r="AH118" s="566"/>
      <c r="AI118" s="566"/>
      <c r="AJ118" s="602"/>
      <c r="AK118" s="602"/>
      <c r="AL118" s="602"/>
      <c r="AM118" s="632"/>
      <c r="AN118" s="632"/>
      <c r="AO118" s="632"/>
      <c r="AP118" s="632"/>
      <c r="AR118" s="535" t="s">
        <v>274</v>
      </c>
      <c r="AS118" s="535"/>
      <c r="AT118" s="535"/>
      <c r="AU118" s="535"/>
      <c r="AV118" s="535"/>
      <c r="AW118" s="535"/>
      <c r="AX118" s="535"/>
      <c r="AY118" s="535"/>
      <c r="AZ118" s="535"/>
      <c r="BA118" s="535"/>
      <c r="BB118" s="535"/>
      <c r="BC118" s="535"/>
      <c r="BD118" s="535"/>
      <c r="BE118" s="535"/>
      <c r="BF118" s="535"/>
      <c r="BG118" s="535"/>
      <c r="BH118" s="535"/>
      <c r="BI118" s="535"/>
      <c r="BJ118" s="535"/>
      <c r="BK118" s="535"/>
      <c r="BL118" s="535"/>
      <c r="BM118" s="535"/>
      <c r="BN118" s="535"/>
      <c r="BO118" s="535"/>
      <c r="BP118" s="535"/>
      <c r="BQ118" s="535"/>
      <c r="BR118" s="535"/>
      <c r="BS118" s="535"/>
      <c r="BT118" s="535"/>
      <c r="BU118" s="535"/>
      <c r="BV118" s="633" t="s">
        <v>275</v>
      </c>
      <c r="BW118" s="633"/>
      <c r="BX118" s="633"/>
      <c r="BY118" s="633"/>
      <c r="BZ118" s="535" t="s">
        <v>276</v>
      </c>
      <c r="CA118" s="535"/>
      <c r="CB118" s="535"/>
      <c r="CC118" s="535"/>
      <c r="CD118" s="535"/>
      <c r="CE118" s="535"/>
      <c r="CF118" s="535"/>
      <c r="CG118" s="535"/>
      <c r="CH118" s="535"/>
      <c r="CI118" s="535"/>
    </row>
    <row r="119" spans="1:87" ht="12" customHeight="1">
      <c r="A119" s="80" t="s">
        <v>534</v>
      </c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566" t="s">
        <v>535</v>
      </c>
      <c r="Q119" s="566"/>
      <c r="R119" s="566"/>
      <c r="S119" s="566"/>
      <c r="T119" s="566"/>
      <c r="U119" s="566"/>
      <c r="V119" s="566"/>
      <c r="W119" s="566"/>
      <c r="X119" s="566"/>
      <c r="Y119" s="566"/>
      <c r="Z119" s="566"/>
      <c r="AA119" s="566"/>
      <c r="AB119" s="566"/>
      <c r="AC119" s="566"/>
      <c r="AD119" s="566"/>
      <c r="AE119" s="566"/>
      <c r="AF119" s="566"/>
      <c r="AG119" s="566"/>
      <c r="AH119" s="566"/>
      <c r="AI119" s="566"/>
      <c r="AJ119" s="602" t="s">
        <v>548</v>
      </c>
      <c r="AK119" s="602"/>
      <c r="AL119" s="602"/>
      <c r="AM119" s="616">
        <v>10210</v>
      </c>
      <c r="AN119" s="616"/>
      <c r="AO119" s="616"/>
      <c r="AP119" s="616"/>
      <c r="AR119" s="626" t="s">
        <v>549</v>
      </c>
      <c r="AS119" s="626"/>
      <c r="AT119" s="626"/>
      <c r="AU119" s="626"/>
      <c r="AV119" s="626"/>
      <c r="AW119" s="626"/>
      <c r="AX119" s="626"/>
      <c r="AY119" s="626"/>
      <c r="AZ119" s="626"/>
      <c r="BA119" s="626"/>
      <c r="BB119" s="626"/>
      <c r="BC119" s="626"/>
      <c r="BD119" s="626"/>
      <c r="BE119" s="626"/>
      <c r="BF119" s="626"/>
      <c r="BG119" s="626"/>
      <c r="BH119" s="626"/>
      <c r="BI119" s="626"/>
      <c r="BJ119" s="626"/>
      <c r="BK119" s="626"/>
      <c r="BL119" s="626"/>
      <c r="BM119" s="626"/>
      <c r="BN119" s="626"/>
      <c r="BO119" s="626"/>
      <c r="BP119" s="626"/>
      <c r="BQ119" s="626"/>
      <c r="BR119" s="626"/>
      <c r="BS119" s="626"/>
      <c r="BT119" s="626"/>
      <c r="BU119" s="626"/>
      <c r="BV119" s="535" t="s">
        <v>550</v>
      </c>
      <c r="BW119" s="535"/>
      <c r="BX119" s="535"/>
      <c r="BY119" s="535"/>
      <c r="BZ119" s="536">
        <v>0</v>
      </c>
      <c r="CA119" s="536"/>
      <c r="CB119" s="536"/>
      <c r="CC119" s="536"/>
      <c r="CD119" s="536"/>
      <c r="CE119" s="536"/>
      <c r="CF119" s="536"/>
      <c r="CG119" s="536"/>
      <c r="CH119" s="536"/>
      <c r="CI119" s="536"/>
    </row>
    <row r="120" spans="1:87" ht="12" customHeight="1">
      <c r="A120" s="80" t="s">
        <v>534</v>
      </c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566" t="s">
        <v>538</v>
      </c>
      <c r="Q120" s="566"/>
      <c r="R120" s="566"/>
      <c r="S120" s="566"/>
      <c r="T120" s="566"/>
      <c r="U120" s="566"/>
      <c r="V120" s="566"/>
      <c r="W120" s="566"/>
      <c r="X120" s="566"/>
      <c r="Y120" s="566"/>
      <c r="Z120" s="566"/>
      <c r="AA120" s="566"/>
      <c r="AB120" s="566"/>
      <c r="AC120" s="566"/>
      <c r="AD120" s="566"/>
      <c r="AE120" s="566"/>
      <c r="AF120" s="566"/>
      <c r="AG120" s="566"/>
      <c r="AH120" s="566"/>
      <c r="AI120" s="566"/>
      <c r="AJ120" s="602" t="s">
        <v>551</v>
      </c>
      <c r="AK120" s="602"/>
      <c r="AL120" s="602"/>
      <c r="AM120" s="603"/>
      <c r="AN120" s="603"/>
      <c r="AO120" s="603"/>
      <c r="AP120" s="603"/>
      <c r="AR120" s="626" t="s">
        <v>552</v>
      </c>
      <c r="AS120" s="626"/>
      <c r="AT120" s="626"/>
      <c r="AU120" s="626"/>
      <c r="AV120" s="626"/>
      <c r="AW120" s="626"/>
      <c r="AX120" s="626"/>
      <c r="AY120" s="626"/>
      <c r="AZ120" s="626"/>
      <c r="BA120" s="626"/>
      <c r="BB120" s="626"/>
      <c r="BC120" s="626"/>
      <c r="BD120" s="626"/>
      <c r="BE120" s="626"/>
      <c r="BF120" s="626"/>
      <c r="BG120" s="626"/>
      <c r="BH120" s="626"/>
      <c r="BI120" s="626"/>
      <c r="BJ120" s="626"/>
      <c r="BK120" s="626"/>
      <c r="BL120" s="626"/>
      <c r="BM120" s="626"/>
      <c r="BN120" s="626"/>
      <c r="BO120" s="626"/>
      <c r="BP120" s="626"/>
      <c r="BQ120" s="626"/>
      <c r="BR120" s="626"/>
      <c r="BS120" s="626"/>
      <c r="BT120" s="626"/>
      <c r="BU120" s="626"/>
      <c r="BV120" s="535" t="s">
        <v>553</v>
      </c>
      <c r="BW120" s="535"/>
      <c r="BX120" s="535"/>
      <c r="BY120" s="535"/>
      <c r="BZ120" s="536">
        <v>19</v>
      </c>
      <c r="CA120" s="536"/>
      <c r="CB120" s="536"/>
      <c r="CC120" s="536"/>
      <c r="CD120" s="536"/>
      <c r="CE120" s="536"/>
      <c r="CF120" s="536"/>
      <c r="CG120" s="536"/>
      <c r="CH120" s="536"/>
      <c r="CI120" s="536"/>
    </row>
    <row r="121" spans="1:87" ht="12" customHeight="1">
      <c r="A121" s="80" t="s">
        <v>534</v>
      </c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566" t="s">
        <v>541</v>
      </c>
      <c r="Q121" s="566"/>
      <c r="R121" s="566"/>
      <c r="S121" s="566"/>
      <c r="T121" s="566"/>
      <c r="U121" s="566"/>
      <c r="V121" s="566"/>
      <c r="W121" s="566"/>
      <c r="X121" s="566"/>
      <c r="Y121" s="566"/>
      <c r="Z121" s="566"/>
      <c r="AA121" s="566"/>
      <c r="AB121" s="566"/>
      <c r="AC121" s="566"/>
      <c r="AD121" s="566"/>
      <c r="AE121" s="566"/>
      <c r="AF121" s="566"/>
      <c r="AG121" s="566"/>
      <c r="AH121" s="566"/>
      <c r="AI121" s="566"/>
      <c r="AJ121" s="602" t="s">
        <v>554</v>
      </c>
      <c r="AK121" s="602"/>
      <c r="AL121" s="602"/>
      <c r="AM121" s="603"/>
      <c r="AN121" s="603"/>
      <c r="AO121" s="603"/>
      <c r="AP121" s="603"/>
      <c r="AR121" s="626" t="s">
        <v>555</v>
      </c>
      <c r="AS121" s="626"/>
      <c r="AT121" s="626"/>
      <c r="AU121" s="626"/>
      <c r="AV121" s="626"/>
      <c r="AW121" s="626"/>
      <c r="AX121" s="626"/>
      <c r="AY121" s="626"/>
      <c r="AZ121" s="626"/>
      <c r="BA121" s="626"/>
      <c r="BB121" s="626"/>
      <c r="BC121" s="626"/>
      <c r="BD121" s="626"/>
      <c r="BE121" s="626"/>
      <c r="BF121" s="626"/>
      <c r="BG121" s="626"/>
      <c r="BH121" s="626"/>
      <c r="BI121" s="626"/>
      <c r="BJ121" s="626"/>
      <c r="BK121" s="626"/>
      <c r="BL121" s="626"/>
      <c r="BM121" s="626"/>
      <c r="BN121" s="626"/>
      <c r="BO121" s="626"/>
      <c r="BP121" s="626"/>
      <c r="BQ121" s="626"/>
      <c r="BR121" s="626"/>
      <c r="BS121" s="626"/>
      <c r="BT121" s="626"/>
      <c r="BU121" s="626"/>
      <c r="BV121" s="535" t="s">
        <v>556</v>
      </c>
      <c r="BW121" s="535"/>
      <c r="BX121" s="535"/>
      <c r="BY121" s="535"/>
      <c r="BZ121" s="536">
        <v>914</v>
      </c>
      <c r="CA121" s="536"/>
      <c r="CB121" s="536"/>
      <c r="CC121" s="536"/>
      <c r="CD121" s="536"/>
      <c r="CE121" s="536"/>
      <c r="CF121" s="536"/>
      <c r="CG121" s="536"/>
      <c r="CH121" s="536"/>
      <c r="CI121" s="536"/>
    </row>
    <row r="122" spans="1:87" ht="12" customHeight="1">
      <c r="A122" s="80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  <c r="AG122" s="80"/>
      <c r="AH122" s="80"/>
      <c r="AI122" s="80"/>
      <c r="AJ122" s="81"/>
      <c r="AK122" s="81"/>
      <c r="AL122" s="81"/>
      <c r="AM122" s="93"/>
      <c r="AN122" s="93"/>
      <c r="AO122" s="93"/>
      <c r="AP122" s="93"/>
      <c r="AR122" s="626" t="s">
        <v>557</v>
      </c>
      <c r="AS122" s="626"/>
      <c r="AT122" s="626"/>
      <c r="AU122" s="626"/>
      <c r="AV122" s="626"/>
      <c r="AW122" s="626"/>
      <c r="AX122" s="626"/>
      <c r="AY122" s="626"/>
      <c r="AZ122" s="626"/>
      <c r="BA122" s="626"/>
      <c r="BB122" s="626"/>
      <c r="BC122" s="626"/>
      <c r="BD122" s="626"/>
      <c r="BE122" s="626"/>
      <c r="BF122" s="626"/>
      <c r="BG122" s="626"/>
      <c r="BH122" s="626"/>
      <c r="BI122" s="626"/>
      <c r="BJ122" s="626"/>
      <c r="BK122" s="626"/>
      <c r="BL122" s="626"/>
      <c r="BM122" s="626"/>
      <c r="BN122" s="626"/>
      <c r="BO122" s="626"/>
      <c r="BP122" s="626"/>
      <c r="BQ122" s="626"/>
      <c r="BR122" s="626"/>
      <c r="BS122" s="626"/>
      <c r="BT122" s="626"/>
      <c r="BU122" s="626"/>
      <c r="BV122" s="535" t="s">
        <v>558</v>
      </c>
      <c r="BW122" s="535"/>
      <c r="BX122" s="535"/>
      <c r="BY122" s="535"/>
      <c r="BZ122" s="536">
        <v>0</v>
      </c>
      <c r="CA122" s="536"/>
      <c r="CB122" s="536"/>
      <c r="CC122" s="536"/>
      <c r="CD122" s="536"/>
      <c r="CE122" s="536"/>
      <c r="CF122" s="536"/>
      <c r="CG122" s="536"/>
      <c r="CH122" s="536"/>
      <c r="CI122" s="536"/>
    </row>
    <row r="123" spans="1:87" ht="12" customHeight="1">
      <c r="A123" s="80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  <c r="AJ123" s="81"/>
      <c r="AK123" s="81"/>
      <c r="AL123" s="81"/>
      <c r="AM123" s="93"/>
      <c r="AN123" s="93"/>
      <c r="AO123" s="93"/>
      <c r="AP123" s="93"/>
      <c r="AR123" s="626" t="s">
        <v>559</v>
      </c>
      <c r="AS123" s="626"/>
      <c r="AT123" s="626"/>
      <c r="AU123" s="626"/>
      <c r="AV123" s="626"/>
      <c r="AW123" s="626"/>
      <c r="AX123" s="626"/>
      <c r="AY123" s="626"/>
      <c r="AZ123" s="626"/>
      <c r="BA123" s="626"/>
      <c r="BB123" s="626"/>
      <c r="BC123" s="626"/>
      <c r="BD123" s="626"/>
      <c r="BE123" s="626"/>
      <c r="BF123" s="626"/>
      <c r="BG123" s="626"/>
      <c r="BH123" s="626"/>
      <c r="BI123" s="626"/>
      <c r="BJ123" s="626"/>
      <c r="BK123" s="626"/>
      <c r="BL123" s="626"/>
      <c r="BM123" s="626"/>
      <c r="BN123" s="626"/>
      <c r="BO123" s="626"/>
      <c r="BP123" s="626"/>
      <c r="BQ123" s="626"/>
      <c r="BR123" s="626"/>
      <c r="BS123" s="626"/>
      <c r="BT123" s="626"/>
      <c r="BU123" s="626"/>
      <c r="BV123" s="535" t="s">
        <v>560</v>
      </c>
      <c r="BW123" s="535"/>
      <c r="BX123" s="535"/>
      <c r="BY123" s="535"/>
      <c r="BZ123" s="536"/>
      <c r="CA123" s="536"/>
      <c r="CB123" s="536"/>
      <c r="CC123" s="536"/>
      <c r="CD123" s="536"/>
      <c r="CE123" s="536"/>
      <c r="CF123" s="536"/>
      <c r="CG123" s="536"/>
      <c r="CH123" s="536"/>
      <c r="CI123" s="536"/>
    </row>
    <row r="124" spans="44:87" ht="12" customHeight="1">
      <c r="AR124" s="626" t="s">
        <v>273</v>
      </c>
      <c r="AS124" s="626"/>
      <c r="AT124" s="626"/>
      <c r="AU124" s="626"/>
      <c r="AV124" s="626"/>
      <c r="AW124" s="626"/>
      <c r="AX124" s="626"/>
      <c r="AY124" s="626"/>
      <c r="AZ124" s="626"/>
      <c r="BA124" s="626"/>
      <c r="BB124" s="626"/>
      <c r="BC124" s="626"/>
      <c r="BD124" s="626"/>
      <c r="BE124" s="626"/>
      <c r="BF124" s="626"/>
      <c r="BG124" s="626"/>
      <c r="BH124" s="626"/>
      <c r="BI124" s="626"/>
      <c r="BJ124" s="626"/>
      <c r="BK124" s="626"/>
      <c r="BL124" s="626"/>
      <c r="BM124" s="626"/>
      <c r="BN124" s="626"/>
      <c r="BO124" s="626"/>
      <c r="BP124" s="626"/>
      <c r="BQ124" s="626"/>
      <c r="BR124" s="626"/>
      <c r="BS124" s="626"/>
      <c r="BT124" s="626"/>
      <c r="BU124" s="626"/>
      <c r="BV124" s="535" t="s">
        <v>561</v>
      </c>
      <c r="BW124" s="535"/>
      <c r="BX124" s="535"/>
      <c r="BY124" s="535"/>
      <c r="BZ124" s="533">
        <f>SUM(BZ119:CI123)</f>
        <v>933</v>
      </c>
      <c r="CA124" s="533"/>
      <c r="CB124" s="533"/>
      <c r="CC124" s="533"/>
      <c r="CD124" s="533"/>
      <c r="CE124" s="533"/>
      <c r="CF124" s="533"/>
      <c r="CG124" s="533"/>
      <c r="CH124" s="533"/>
      <c r="CI124" s="533"/>
    </row>
    <row r="125" spans="44:86" ht="12" customHeight="1">
      <c r="AR125" s="566" t="s">
        <v>562</v>
      </c>
      <c r="AS125" s="566"/>
      <c r="AT125" s="566"/>
      <c r="AU125" s="566"/>
      <c r="AV125" s="566"/>
      <c r="AW125" s="566"/>
      <c r="AX125" s="566"/>
      <c r="AY125" s="566"/>
      <c r="AZ125" s="566"/>
      <c r="BA125" s="566"/>
      <c r="BB125" s="566"/>
      <c r="BC125" s="566"/>
      <c r="BE125" s="566" t="s">
        <v>563</v>
      </c>
      <c r="BF125" s="566"/>
      <c r="BG125" s="566"/>
      <c r="BH125" s="566"/>
      <c r="BI125" s="566"/>
      <c r="BJ125" s="566"/>
      <c r="BK125" s="566"/>
      <c r="BL125" s="566"/>
      <c r="BM125" s="566"/>
      <c r="BN125" s="566"/>
      <c r="BO125" s="566"/>
      <c r="BP125" s="566"/>
      <c r="BQ125" s="566"/>
      <c r="BR125" s="566"/>
      <c r="BS125" s="566"/>
      <c r="BT125" s="566"/>
      <c r="BU125" s="566"/>
      <c r="BV125" s="566"/>
      <c r="BW125" s="566"/>
      <c r="BX125" s="566"/>
      <c r="BY125" s="566"/>
      <c r="BZ125" s="566"/>
      <c r="CA125" s="602" t="s">
        <v>564</v>
      </c>
      <c r="CB125" s="602"/>
      <c r="CC125" s="602"/>
      <c r="CD125" s="602"/>
      <c r="CE125" s="631"/>
      <c r="CF125" s="631"/>
      <c r="CG125" s="631"/>
      <c r="CH125" s="631"/>
    </row>
    <row r="126" spans="1:87" ht="12.75" customHeight="1">
      <c r="A126" s="630" t="s">
        <v>565</v>
      </c>
      <c r="B126" s="630"/>
      <c r="C126" s="630"/>
      <c r="D126" s="630"/>
      <c r="E126" s="630"/>
      <c r="F126" s="630"/>
      <c r="G126" s="630"/>
      <c r="H126" s="630"/>
      <c r="I126" s="630"/>
      <c r="J126" s="630"/>
      <c r="K126" s="630"/>
      <c r="L126" s="630"/>
      <c r="M126" s="630"/>
      <c r="N126" s="630"/>
      <c r="O126" s="630"/>
      <c r="P126" s="630"/>
      <c r="Q126" s="630"/>
      <c r="R126" s="630"/>
      <c r="S126" s="630"/>
      <c r="T126" s="630"/>
      <c r="U126" s="630"/>
      <c r="V126" s="630"/>
      <c r="W126" s="630"/>
      <c r="X126" s="630"/>
      <c r="Y126" s="630"/>
      <c r="Z126" s="630"/>
      <c r="AA126" s="630"/>
      <c r="AB126" s="630"/>
      <c r="AC126" s="630"/>
      <c r="AD126" s="630"/>
      <c r="AE126" s="630"/>
      <c r="AF126" s="630"/>
      <c r="AG126" s="630"/>
      <c r="AH126" s="630"/>
      <c r="AI126" s="630"/>
      <c r="AJ126" s="630"/>
      <c r="AK126" s="630"/>
      <c r="AL126" s="630"/>
      <c r="AM126" s="630"/>
      <c r="AN126" s="630"/>
      <c r="AO126" s="630"/>
      <c r="AP126" s="630"/>
      <c r="AQ126" s="630"/>
      <c r="AR126" s="630"/>
      <c r="AS126" s="630"/>
      <c r="AT126" s="630"/>
      <c r="AU126" s="630"/>
      <c r="AV126" s="630"/>
      <c r="AW126" s="630"/>
      <c r="AX126" s="630"/>
      <c r="AY126" s="630"/>
      <c r="AZ126" s="630"/>
      <c r="BA126" s="630"/>
      <c r="BB126" s="630"/>
      <c r="BC126" s="630"/>
      <c r="BD126" s="630"/>
      <c r="BE126" s="630"/>
      <c r="BF126" s="630"/>
      <c r="BG126" s="630"/>
      <c r="BH126" s="630"/>
      <c r="BI126" s="630"/>
      <c r="BJ126" s="630"/>
      <c r="BK126" s="630"/>
      <c r="BL126" s="630"/>
      <c r="BM126" s="630"/>
      <c r="BN126" s="630"/>
      <c r="BO126" s="630"/>
      <c r="BP126" s="630"/>
      <c r="BQ126" s="630"/>
      <c r="BR126" s="630"/>
      <c r="BS126" s="630"/>
      <c r="BT126" s="630"/>
      <c r="BU126" s="630"/>
      <c r="BV126" s="630"/>
      <c r="BW126" s="630"/>
      <c r="BX126" s="630"/>
      <c r="BY126" s="630"/>
      <c r="BZ126" s="630"/>
      <c r="CA126" s="630"/>
      <c r="CB126" s="630"/>
      <c r="CC126" s="630"/>
      <c r="CD126" s="630"/>
      <c r="CE126" s="630"/>
      <c r="CF126" s="630"/>
      <c r="CG126" s="630"/>
      <c r="CH126" s="630"/>
      <c r="CI126" s="630"/>
    </row>
    <row r="127" spans="1:87" ht="12" customHeight="1">
      <c r="A127" s="610" t="s">
        <v>566</v>
      </c>
      <c r="B127" s="611"/>
      <c r="C127" s="611"/>
      <c r="D127" s="611"/>
      <c r="E127" s="611"/>
      <c r="F127" s="611"/>
      <c r="G127" s="611"/>
      <c r="H127" s="611"/>
      <c r="I127" s="611"/>
      <c r="J127" s="611"/>
      <c r="K127" s="611"/>
      <c r="L127" s="611"/>
      <c r="M127" s="611"/>
      <c r="N127" s="611"/>
      <c r="O127" s="611"/>
      <c r="P127" s="611"/>
      <c r="Q127" s="611"/>
      <c r="R127" s="611"/>
      <c r="S127" s="611"/>
      <c r="T127" s="611"/>
      <c r="U127" s="611"/>
      <c r="V127" s="611"/>
      <c r="W127" s="611"/>
      <c r="X127" s="611"/>
      <c r="Y127" s="611"/>
      <c r="Z127" s="611"/>
      <c r="AA127" s="611"/>
      <c r="AB127" s="611"/>
      <c r="AC127" s="611"/>
      <c r="AD127" s="611"/>
      <c r="AE127" s="611"/>
      <c r="AF127" s="611"/>
      <c r="AG127" s="611"/>
      <c r="AH127" s="612"/>
      <c r="AI127" s="610" t="s">
        <v>13</v>
      </c>
      <c r="AJ127" s="611"/>
      <c r="AK127" s="611"/>
      <c r="AL127" s="612"/>
      <c r="AM127" s="610" t="s">
        <v>365</v>
      </c>
      <c r="AN127" s="611"/>
      <c r="AO127" s="611"/>
      <c r="AP127" s="611"/>
      <c r="AQ127" s="611"/>
      <c r="AR127" s="611"/>
      <c r="AS127" s="612"/>
      <c r="AT127" s="618" t="s">
        <v>567</v>
      </c>
      <c r="AU127" s="619"/>
      <c r="AV127" s="619"/>
      <c r="AW127" s="619"/>
      <c r="AX127" s="619"/>
      <c r="AY127" s="619"/>
      <c r="AZ127" s="619"/>
      <c r="BA127" s="619"/>
      <c r="BB127" s="619"/>
      <c r="BC127" s="619"/>
      <c r="BD127" s="619"/>
      <c r="BE127" s="619"/>
      <c r="BF127" s="619"/>
      <c r="BG127" s="620"/>
      <c r="BH127" s="610" t="s">
        <v>568</v>
      </c>
      <c r="BI127" s="611"/>
      <c r="BJ127" s="611"/>
      <c r="BK127" s="611"/>
      <c r="BL127" s="611"/>
      <c r="BM127" s="611"/>
      <c r="BN127" s="612"/>
      <c r="BO127" s="610" t="s">
        <v>569</v>
      </c>
      <c r="BP127" s="611"/>
      <c r="BQ127" s="611"/>
      <c r="BR127" s="611"/>
      <c r="BS127" s="611"/>
      <c r="BT127" s="611"/>
      <c r="BU127" s="612"/>
      <c r="BV127" s="576" t="s">
        <v>570</v>
      </c>
      <c r="BW127" s="576"/>
      <c r="BX127" s="576"/>
      <c r="BY127" s="576"/>
      <c r="BZ127" s="576"/>
      <c r="CA127" s="576"/>
      <c r="CB127" s="576"/>
      <c r="CC127" s="576"/>
      <c r="CD127" s="576"/>
      <c r="CE127" s="610" t="s">
        <v>372</v>
      </c>
      <c r="CF127" s="611"/>
      <c r="CG127" s="611"/>
      <c r="CH127" s="611"/>
      <c r="CI127" s="612"/>
    </row>
    <row r="128" spans="1:87" ht="43.5" customHeight="1">
      <c r="A128" s="613"/>
      <c r="B128" s="614"/>
      <c r="C128" s="614"/>
      <c r="D128" s="614"/>
      <c r="E128" s="614"/>
      <c r="F128" s="614"/>
      <c r="G128" s="614"/>
      <c r="H128" s="614"/>
      <c r="I128" s="614"/>
      <c r="J128" s="614"/>
      <c r="K128" s="614"/>
      <c r="L128" s="614"/>
      <c r="M128" s="614"/>
      <c r="N128" s="614"/>
      <c r="O128" s="614"/>
      <c r="P128" s="614"/>
      <c r="Q128" s="614"/>
      <c r="R128" s="614"/>
      <c r="S128" s="614"/>
      <c r="T128" s="614"/>
      <c r="U128" s="614"/>
      <c r="V128" s="614"/>
      <c r="W128" s="614"/>
      <c r="X128" s="614"/>
      <c r="Y128" s="614"/>
      <c r="Z128" s="614"/>
      <c r="AA128" s="614"/>
      <c r="AB128" s="614"/>
      <c r="AC128" s="614"/>
      <c r="AD128" s="614"/>
      <c r="AE128" s="614"/>
      <c r="AF128" s="614"/>
      <c r="AG128" s="614"/>
      <c r="AH128" s="615"/>
      <c r="AI128" s="613"/>
      <c r="AJ128" s="614"/>
      <c r="AK128" s="614"/>
      <c r="AL128" s="615"/>
      <c r="AM128" s="613"/>
      <c r="AN128" s="614"/>
      <c r="AO128" s="614"/>
      <c r="AP128" s="614"/>
      <c r="AQ128" s="614"/>
      <c r="AR128" s="614"/>
      <c r="AS128" s="615"/>
      <c r="AT128" s="576" t="s">
        <v>571</v>
      </c>
      <c r="AU128" s="576"/>
      <c r="AV128" s="576"/>
      <c r="AW128" s="576"/>
      <c r="AX128" s="576"/>
      <c r="AY128" s="576"/>
      <c r="AZ128" s="576"/>
      <c r="BA128" s="576" t="s">
        <v>572</v>
      </c>
      <c r="BB128" s="576"/>
      <c r="BC128" s="576"/>
      <c r="BD128" s="576"/>
      <c r="BE128" s="576"/>
      <c r="BF128" s="576"/>
      <c r="BG128" s="576"/>
      <c r="BH128" s="613"/>
      <c r="BI128" s="614"/>
      <c r="BJ128" s="614"/>
      <c r="BK128" s="614"/>
      <c r="BL128" s="614"/>
      <c r="BM128" s="614"/>
      <c r="BN128" s="615"/>
      <c r="BO128" s="613"/>
      <c r="BP128" s="614"/>
      <c r="BQ128" s="614"/>
      <c r="BR128" s="614"/>
      <c r="BS128" s="614"/>
      <c r="BT128" s="614"/>
      <c r="BU128" s="615"/>
      <c r="BV128" s="576"/>
      <c r="BW128" s="576"/>
      <c r="BX128" s="576"/>
      <c r="BY128" s="576"/>
      <c r="BZ128" s="576"/>
      <c r="CA128" s="576"/>
      <c r="CB128" s="576"/>
      <c r="CC128" s="576"/>
      <c r="CD128" s="576"/>
      <c r="CE128" s="613"/>
      <c r="CF128" s="614"/>
      <c r="CG128" s="614"/>
      <c r="CH128" s="614"/>
      <c r="CI128" s="615"/>
    </row>
    <row r="129" spans="1:87" ht="12" customHeight="1">
      <c r="A129" s="599">
        <v>1</v>
      </c>
      <c r="B129" s="599"/>
      <c r="C129" s="599"/>
      <c r="D129" s="599"/>
      <c r="E129" s="599"/>
      <c r="F129" s="599"/>
      <c r="G129" s="599"/>
      <c r="H129" s="599"/>
      <c r="I129" s="599"/>
      <c r="J129" s="599"/>
      <c r="K129" s="599"/>
      <c r="L129" s="599"/>
      <c r="M129" s="599"/>
      <c r="N129" s="599"/>
      <c r="O129" s="599"/>
      <c r="P129" s="599"/>
      <c r="Q129" s="599"/>
      <c r="R129" s="599"/>
      <c r="S129" s="599"/>
      <c r="T129" s="599"/>
      <c r="U129" s="599"/>
      <c r="V129" s="599"/>
      <c r="W129" s="599"/>
      <c r="X129" s="599"/>
      <c r="Y129" s="599"/>
      <c r="Z129" s="599"/>
      <c r="AA129" s="599"/>
      <c r="AB129" s="599"/>
      <c r="AC129" s="599"/>
      <c r="AD129" s="599"/>
      <c r="AE129" s="599"/>
      <c r="AF129" s="599"/>
      <c r="AG129" s="599"/>
      <c r="AH129" s="599"/>
      <c r="AI129" s="599">
        <v>2</v>
      </c>
      <c r="AJ129" s="599"/>
      <c r="AK129" s="599"/>
      <c r="AL129" s="599"/>
      <c r="AM129" s="599">
        <v>3</v>
      </c>
      <c r="AN129" s="599"/>
      <c r="AO129" s="599"/>
      <c r="AP129" s="599"/>
      <c r="AQ129" s="599"/>
      <c r="AR129" s="599"/>
      <c r="AS129" s="599"/>
      <c r="AT129" s="599">
        <v>4</v>
      </c>
      <c r="AU129" s="599"/>
      <c r="AV129" s="599"/>
      <c r="AW129" s="599"/>
      <c r="AX129" s="599"/>
      <c r="AY129" s="599"/>
      <c r="AZ129" s="599"/>
      <c r="BA129" s="599">
        <v>5</v>
      </c>
      <c r="BB129" s="599"/>
      <c r="BC129" s="599"/>
      <c r="BD129" s="599"/>
      <c r="BE129" s="599"/>
      <c r="BF129" s="599"/>
      <c r="BG129" s="599"/>
      <c r="BH129" s="599">
        <v>6</v>
      </c>
      <c r="BI129" s="599"/>
      <c r="BJ129" s="599"/>
      <c r="BK129" s="599"/>
      <c r="BL129" s="599"/>
      <c r="BM129" s="599"/>
      <c r="BN129" s="599"/>
      <c r="BO129" s="599">
        <v>7</v>
      </c>
      <c r="BP129" s="599"/>
      <c r="BQ129" s="599"/>
      <c r="BR129" s="599"/>
      <c r="BS129" s="599"/>
      <c r="BT129" s="599"/>
      <c r="BU129" s="599"/>
      <c r="BV129" s="599">
        <v>8</v>
      </c>
      <c r="BW129" s="599"/>
      <c r="BX129" s="599"/>
      <c r="BY129" s="599"/>
      <c r="BZ129" s="599"/>
      <c r="CA129" s="599"/>
      <c r="CB129" s="599"/>
      <c r="CC129" s="599"/>
      <c r="CD129" s="599"/>
      <c r="CE129" s="627">
        <v>9</v>
      </c>
      <c r="CF129" s="628"/>
      <c r="CG129" s="628"/>
      <c r="CH129" s="628"/>
      <c r="CI129" s="629"/>
    </row>
    <row r="130" spans="1:87" ht="12" customHeight="1">
      <c r="A130" s="626" t="s">
        <v>573</v>
      </c>
      <c r="B130" s="626"/>
      <c r="C130" s="626"/>
      <c r="D130" s="626"/>
      <c r="E130" s="626"/>
      <c r="F130" s="626"/>
      <c r="G130" s="626"/>
      <c r="H130" s="626"/>
      <c r="I130" s="626"/>
      <c r="J130" s="626"/>
      <c r="K130" s="626"/>
      <c r="L130" s="626"/>
      <c r="M130" s="626"/>
      <c r="N130" s="626"/>
      <c r="O130" s="626"/>
      <c r="P130" s="626"/>
      <c r="Q130" s="626"/>
      <c r="R130" s="626"/>
      <c r="S130" s="626"/>
      <c r="T130" s="626"/>
      <c r="U130" s="626"/>
      <c r="V130" s="626"/>
      <c r="W130" s="626"/>
      <c r="X130" s="626"/>
      <c r="Y130" s="626"/>
      <c r="Z130" s="626"/>
      <c r="AA130" s="626"/>
      <c r="AB130" s="626"/>
      <c r="AC130" s="626"/>
      <c r="AD130" s="626"/>
      <c r="AE130" s="626"/>
      <c r="AF130" s="626"/>
      <c r="AG130" s="626"/>
      <c r="AH130" s="626"/>
      <c r="AI130" s="535">
        <v>710</v>
      </c>
      <c r="AJ130" s="535"/>
      <c r="AK130" s="535"/>
      <c r="AL130" s="535"/>
      <c r="AM130" s="536"/>
      <c r="AN130" s="536"/>
      <c r="AO130" s="536"/>
      <c r="AP130" s="536"/>
      <c r="AQ130" s="536"/>
      <c r="AR130" s="536"/>
      <c r="AS130" s="536"/>
      <c r="AT130" s="536"/>
      <c r="AU130" s="536"/>
      <c r="AV130" s="536"/>
      <c r="AW130" s="536"/>
      <c r="AX130" s="536"/>
      <c r="AY130" s="536"/>
      <c r="AZ130" s="536"/>
      <c r="BA130" s="536"/>
      <c r="BB130" s="536"/>
      <c r="BC130" s="536"/>
      <c r="BD130" s="536"/>
      <c r="BE130" s="536"/>
      <c r="BF130" s="536"/>
      <c r="BG130" s="536"/>
      <c r="BH130" s="536"/>
      <c r="BI130" s="536"/>
      <c r="BJ130" s="536"/>
      <c r="BK130" s="536"/>
      <c r="BL130" s="536"/>
      <c r="BM130" s="536"/>
      <c r="BN130" s="536"/>
      <c r="BO130" s="536"/>
      <c r="BP130" s="536"/>
      <c r="BQ130" s="536"/>
      <c r="BR130" s="536"/>
      <c r="BS130" s="536"/>
      <c r="BT130" s="536"/>
      <c r="BU130" s="536"/>
      <c r="BV130" s="536"/>
      <c r="BW130" s="536"/>
      <c r="BX130" s="536"/>
      <c r="BY130" s="536"/>
      <c r="BZ130" s="536"/>
      <c r="CA130" s="536"/>
      <c r="CB130" s="536"/>
      <c r="CC130" s="536"/>
      <c r="CD130" s="536"/>
      <c r="CE130" s="621">
        <f>AM130+AT130+BA130-BH130-BO130</f>
        <v>0</v>
      </c>
      <c r="CF130" s="622"/>
      <c r="CG130" s="622"/>
      <c r="CH130" s="622"/>
      <c r="CI130" s="623"/>
    </row>
    <row r="131" spans="1:87" ht="12" customHeight="1">
      <c r="A131" s="626" t="s">
        <v>574</v>
      </c>
      <c r="B131" s="626"/>
      <c r="C131" s="626"/>
      <c r="D131" s="626"/>
      <c r="E131" s="626"/>
      <c r="F131" s="626"/>
      <c r="G131" s="626"/>
      <c r="H131" s="626"/>
      <c r="I131" s="626"/>
      <c r="J131" s="626"/>
      <c r="K131" s="626"/>
      <c r="L131" s="626"/>
      <c r="M131" s="626"/>
      <c r="N131" s="626"/>
      <c r="O131" s="626"/>
      <c r="P131" s="626"/>
      <c r="Q131" s="626"/>
      <c r="R131" s="626"/>
      <c r="S131" s="626"/>
      <c r="T131" s="626"/>
      <c r="U131" s="626"/>
      <c r="V131" s="626"/>
      <c r="W131" s="626"/>
      <c r="X131" s="626"/>
      <c r="Y131" s="626"/>
      <c r="Z131" s="626"/>
      <c r="AA131" s="626"/>
      <c r="AB131" s="626"/>
      <c r="AC131" s="626"/>
      <c r="AD131" s="626"/>
      <c r="AE131" s="626"/>
      <c r="AF131" s="626"/>
      <c r="AG131" s="626"/>
      <c r="AH131" s="626"/>
      <c r="AI131" s="535">
        <v>720</v>
      </c>
      <c r="AJ131" s="535"/>
      <c r="AK131" s="535"/>
      <c r="AL131" s="535"/>
      <c r="AM131" s="536"/>
      <c r="AN131" s="536"/>
      <c r="AO131" s="536"/>
      <c r="AP131" s="536"/>
      <c r="AQ131" s="536"/>
      <c r="AR131" s="536"/>
      <c r="AS131" s="536"/>
      <c r="AT131" s="536"/>
      <c r="AU131" s="536"/>
      <c r="AV131" s="536"/>
      <c r="AW131" s="536"/>
      <c r="AX131" s="536"/>
      <c r="AY131" s="536"/>
      <c r="AZ131" s="536"/>
      <c r="BA131" s="536"/>
      <c r="BB131" s="536"/>
      <c r="BC131" s="536"/>
      <c r="BD131" s="536"/>
      <c r="BE131" s="536"/>
      <c r="BF131" s="536"/>
      <c r="BG131" s="536"/>
      <c r="BH131" s="536"/>
      <c r="BI131" s="536"/>
      <c r="BJ131" s="536"/>
      <c r="BK131" s="536"/>
      <c r="BL131" s="536"/>
      <c r="BM131" s="536"/>
      <c r="BN131" s="536"/>
      <c r="BO131" s="536"/>
      <c r="BP131" s="536"/>
      <c r="BQ131" s="536"/>
      <c r="BR131" s="536"/>
      <c r="BS131" s="536"/>
      <c r="BT131" s="536"/>
      <c r="BU131" s="536"/>
      <c r="BV131" s="536"/>
      <c r="BW131" s="536"/>
      <c r="BX131" s="536"/>
      <c r="BY131" s="536"/>
      <c r="BZ131" s="536"/>
      <c r="CA131" s="536"/>
      <c r="CB131" s="536"/>
      <c r="CC131" s="536"/>
      <c r="CD131" s="536"/>
      <c r="CE131" s="621">
        <f aca="true" t="shared" si="4" ref="CE131:CE138">AM131+AT131+BA131-BH131-BO131</f>
        <v>0</v>
      </c>
      <c r="CF131" s="622"/>
      <c r="CG131" s="622"/>
      <c r="CH131" s="622"/>
      <c r="CI131" s="623"/>
    </row>
    <row r="132" spans="1:87" ht="12" customHeight="1">
      <c r="A132" s="626" t="s">
        <v>575</v>
      </c>
      <c r="B132" s="626"/>
      <c r="C132" s="626"/>
      <c r="D132" s="626"/>
      <c r="E132" s="626"/>
      <c r="F132" s="626"/>
      <c r="G132" s="626"/>
      <c r="H132" s="626"/>
      <c r="I132" s="626"/>
      <c r="J132" s="626"/>
      <c r="K132" s="626"/>
      <c r="L132" s="626"/>
      <c r="M132" s="626"/>
      <c r="N132" s="626"/>
      <c r="O132" s="626"/>
      <c r="P132" s="626"/>
      <c r="Q132" s="626"/>
      <c r="R132" s="626"/>
      <c r="S132" s="626"/>
      <c r="T132" s="626"/>
      <c r="U132" s="626"/>
      <c r="V132" s="626"/>
      <c r="W132" s="626"/>
      <c r="X132" s="626"/>
      <c r="Y132" s="626"/>
      <c r="Z132" s="626"/>
      <c r="AA132" s="626"/>
      <c r="AB132" s="626"/>
      <c r="AC132" s="626"/>
      <c r="AD132" s="626"/>
      <c r="AE132" s="626"/>
      <c r="AF132" s="626"/>
      <c r="AG132" s="626"/>
      <c r="AH132" s="626"/>
      <c r="AI132" s="535">
        <v>730</v>
      </c>
      <c r="AJ132" s="535"/>
      <c r="AK132" s="535"/>
      <c r="AL132" s="535"/>
      <c r="AM132" s="536"/>
      <c r="AN132" s="536"/>
      <c r="AO132" s="536"/>
      <c r="AP132" s="536"/>
      <c r="AQ132" s="536"/>
      <c r="AR132" s="536"/>
      <c r="AS132" s="536"/>
      <c r="AT132" s="536"/>
      <c r="AU132" s="536"/>
      <c r="AV132" s="536"/>
      <c r="AW132" s="536"/>
      <c r="AX132" s="536"/>
      <c r="AY132" s="536"/>
      <c r="AZ132" s="536"/>
      <c r="BA132" s="536"/>
      <c r="BB132" s="536"/>
      <c r="BC132" s="536"/>
      <c r="BD132" s="536"/>
      <c r="BE132" s="536"/>
      <c r="BF132" s="536"/>
      <c r="BG132" s="536"/>
      <c r="BH132" s="536"/>
      <c r="BI132" s="536"/>
      <c r="BJ132" s="536"/>
      <c r="BK132" s="536"/>
      <c r="BL132" s="536"/>
      <c r="BM132" s="536"/>
      <c r="BN132" s="536"/>
      <c r="BO132" s="536"/>
      <c r="BP132" s="536"/>
      <c r="BQ132" s="536"/>
      <c r="BR132" s="536"/>
      <c r="BS132" s="536"/>
      <c r="BT132" s="536"/>
      <c r="BU132" s="536"/>
      <c r="BV132" s="536"/>
      <c r="BW132" s="536"/>
      <c r="BX132" s="536"/>
      <c r="BY132" s="536"/>
      <c r="BZ132" s="536"/>
      <c r="CA132" s="536"/>
      <c r="CB132" s="536"/>
      <c r="CC132" s="536"/>
      <c r="CD132" s="536"/>
      <c r="CE132" s="621">
        <f t="shared" si="4"/>
        <v>0</v>
      </c>
      <c r="CF132" s="622"/>
      <c r="CG132" s="622"/>
      <c r="CH132" s="622"/>
      <c r="CI132" s="623"/>
    </row>
    <row r="133" spans="1:87" ht="12" customHeight="1">
      <c r="A133" s="626" t="s">
        <v>576</v>
      </c>
      <c r="B133" s="626"/>
      <c r="C133" s="626"/>
      <c r="D133" s="626"/>
      <c r="E133" s="626"/>
      <c r="F133" s="626"/>
      <c r="G133" s="626"/>
      <c r="H133" s="626"/>
      <c r="I133" s="626"/>
      <c r="J133" s="626"/>
      <c r="K133" s="626"/>
      <c r="L133" s="626"/>
      <c r="M133" s="626"/>
      <c r="N133" s="626"/>
      <c r="O133" s="626"/>
      <c r="P133" s="626"/>
      <c r="Q133" s="626"/>
      <c r="R133" s="626"/>
      <c r="S133" s="626"/>
      <c r="T133" s="626"/>
      <c r="U133" s="626"/>
      <c r="V133" s="626"/>
      <c r="W133" s="626"/>
      <c r="X133" s="626"/>
      <c r="Y133" s="626"/>
      <c r="Z133" s="626"/>
      <c r="AA133" s="626"/>
      <c r="AB133" s="626"/>
      <c r="AC133" s="626"/>
      <c r="AD133" s="626"/>
      <c r="AE133" s="626"/>
      <c r="AF133" s="626"/>
      <c r="AG133" s="626"/>
      <c r="AH133" s="626"/>
      <c r="AI133" s="535">
        <v>740</v>
      </c>
      <c r="AJ133" s="535"/>
      <c r="AK133" s="535"/>
      <c r="AL133" s="535"/>
      <c r="AM133" s="536"/>
      <c r="AN133" s="536"/>
      <c r="AO133" s="536"/>
      <c r="AP133" s="536"/>
      <c r="AQ133" s="536"/>
      <c r="AR133" s="536"/>
      <c r="AS133" s="536"/>
      <c r="AT133" s="536"/>
      <c r="AU133" s="536"/>
      <c r="AV133" s="536"/>
      <c r="AW133" s="536"/>
      <c r="AX133" s="536"/>
      <c r="AY133" s="536"/>
      <c r="AZ133" s="536"/>
      <c r="BA133" s="536"/>
      <c r="BB133" s="536"/>
      <c r="BC133" s="536"/>
      <c r="BD133" s="536"/>
      <c r="BE133" s="536"/>
      <c r="BF133" s="536"/>
      <c r="BG133" s="536"/>
      <c r="BH133" s="536"/>
      <c r="BI133" s="536"/>
      <c r="BJ133" s="536"/>
      <c r="BK133" s="536"/>
      <c r="BL133" s="536"/>
      <c r="BM133" s="536"/>
      <c r="BN133" s="536"/>
      <c r="BO133" s="536"/>
      <c r="BP133" s="536"/>
      <c r="BQ133" s="536"/>
      <c r="BR133" s="536"/>
      <c r="BS133" s="536"/>
      <c r="BT133" s="536"/>
      <c r="BU133" s="536"/>
      <c r="BV133" s="536"/>
      <c r="BW133" s="536"/>
      <c r="BX133" s="536"/>
      <c r="BY133" s="536"/>
      <c r="BZ133" s="536"/>
      <c r="CA133" s="536"/>
      <c r="CB133" s="536"/>
      <c r="CC133" s="536"/>
      <c r="CD133" s="536"/>
      <c r="CE133" s="621">
        <f t="shared" si="4"/>
        <v>0</v>
      </c>
      <c r="CF133" s="622"/>
      <c r="CG133" s="622"/>
      <c r="CH133" s="622"/>
      <c r="CI133" s="623"/>
    </row>
    <row r="134" spans="1:87" ht="24" customHeight="1">
      <c r="A134" s="626" t="s">
        <v>577</v>
      </c>
      <c r="B134" s="626"/>
      <c r="C134" s="626"/>
      <c r="D134" s="626"/>
      <c r="E134" s="626"/>
      <c r="F134" s="626"/>
      <c r="G134" s="626"/>
      <c r="H134" s="626"/>
      <c r="I134" s="626"/>
      <c r="J134" s="626"/>
      <c r="K134" s="626"/>
      <c r="L134" s="626"/>
      <c r="M134" s="626"/>
      <c r="N134" s="626"/>
      <c r="O134" s="626"/>
      <c r="P134" s="626"/>
      <c r="Q134" s="626"/>
      <c r="R134" s="626"/>
      <c r="S134" s="626"/>
      <c r="T134" s="626"/>
      <c r="U134" s="626"/>
      <c r="V134" s="626"/>
      <c r="W134" s="626"/>
      <c r="X134" s="626"/>
      <c r="Y134" s="626"/>
      <c r="Z134" s="626"/>
      <c r="AA134" s="626"/>
      <c r="AB134" s="626"/>
      <c r="AC134" s="626"/>
      <c r="AD134" s="626"/>
      <c r="AE134" s="626"/>
      <c r="AF134" s="626"/>
      <c r="AG134" s="626"/>
      <c r="AH134" s="626"/>
      <c r="AI134" s="535">
        <v>750</v>
      </c>
      <c r="AJ134" s="535"/>
      <c r="AK134" s="535"/>
      <c r="AL134" s="535"/>
      <c r="AM134" s="536"/>
      <c r="AN134" s="536"/>
      <c r="AO134" s="536"/>
      <c r="AP134" s="536"/>
      <c r="AQ134" s="536"/>
      <c r="AR134" s="536"/>
      <c r="AS134" s="536"/>
      <c r="AT134" s="536"/>
      <c r="AU134" s="536"/>
      <c r="AV134" s="536"/>
      <c r="AW134" s="536"/>
      <c r="AX134" s="536"/>
      <c r="AY134" s="536"/>
      <c r="AZ134" s="536"/>
      <c r="BA134" s="536"/>
      <c r="BB134" s="536"/>
      <c r="BC134" s="536"/>
      <c r="BD134" s="536"/>
      <c r="BE134" s="536"/>
      <c r="BF134" s="536"/>
      <c r="BG134" s="536"/>
      <c r="BH134" s="536"/>
      <c r="BI134" s="536"/>
      <c r="BJ134" s="536"/>
      <c r="BK134" s="536"/>
      <c r="BL134" s="536"/>
      <c r="BM134" s="536"/>
      <c r="BN134" s="536"/>
      <c r="BO134" s="536"/>
      <c r="BP134" s="536"/>
      <c r="BQ134" s="536"/>
      <c r="BR134" s="536"/>
      <c r="BS134" s="536"/>
      <c r="BT134" s="536"/>
      <c r="BU134" s="536"/>
      <c r="BV134" s="536"/>
      <c r="BW134" s="536"/>
      <c r="BX134" s="536"/>
      <c r="BY134" s="536"/>
      <c r="BZ134" s="536"/>
      <c r="CA134" s="536"/>
      <c r="CB134" s="536"/>
      <c r="CC134" s="536"/>
      <c r="CD134" s="536"/>
      <c r="CE134" s="621">
        <f t="shared" si="4"/>
        <v>0</v>
      </c>
      <c r="CF134" s="622"/>
      <c r="CG134" s="622"/>
      <c r="CH134" s="622"/>
      <c r="CI134" s="623"/>
    </row>
    <row r="135" spans="1:87" ht="12" customHeight="1">
      <c r="A135" s="626" t="s">
        <v>768</v>
      </c>
      <c r="B135" s="626"/>
      <c r="C135" s="626"/>
      <c r="D135" s="626"/>
      <c r="E135" s="626"/>
      <c r="F135" s="626"/>
      <c r="G135" s="626"/>
      <c r="H135" s="626"/>
      <c r="I135" s="626"/>
      <c r="J135" s="626"/>
      <c r="K135" s="626"/>
      <c r="L135" s="626"/>
      <c r="M135" s="626"/>
      <c r="N135" s="626"/>
      <c r="O135" s="626"/>
      <c r="P135" s="626"/>
      <c r="Q135" s="626"/>
      <c r="R135" s="626"/>
      <c r="S135" s="626"/>
      <c r="T135" s="626"/>
      <c r="U135" s="626"/>
      <c r="V135" s="626"/>
      <c r="W135" s="626"/>
      <c r="X135" s="626"/>
      <c r="Y135" s="626"/>
      <c r="Z135" s="626"/>
      <c r="AA135" s="626"/>
      <c r="AB135" s="626"/>
      <c r="AC135" s="626"/>
      <c r="AD135" s="626"/>
      <c r="AE135" s="626"/>
      <c r="AF135" s="626"/>
      <c r="AG135" s="626"/>
      <c r="AH135" s="626"/>
      <c r="AI135" s="535">
        <v>760</v>
      </c>
      <c r="AJ135" s="535"/>
      <c r="AK135" s="535"/>
      <c r="AL135" s="535"/>
      <c r="AM135" s="536">
        <v>0</v>
      </c>
      <c r="AN135" s="536"/>
      <c r="AO135" s="536"/>
      <c r="AP135" s="536"/>
      <c r="AQ135" s="536"/>
      <c r="AR135" s="536"/>
      <c r="AS135" s="536"/>
      <c r="AT135" s="536"/>
      <c r="AU135" s="536"/>
      <c r="AV135" s="536"/>
      <c r="AW135" s="536"/>
      <c r="AX135" s="536"/>
      <c r="AY135" s="536"/>
      <c r="AZ135" s="536"/>
      <c r="BA135" s="536"/>
      <c r="BB135" s="536"/>
      <c r="BC135" s="536"/>
      <c r="BD135" s="536"/>
      <c r="BE135" s="536"/>
      <c r="BF135" s="536"/>
      <c r="BG135" s="536"/>
      <c r="BH135" s="536"/>
      <c r="BI135" s="536"/>
      <c r="BJ135" s="536"/>
      <c r="BK135" s="536"/>
      <c r="BL135" s="536"/>
      <c r="BM135" s="536"/>
      <c r="BN135" s="536"/>
      <c r="BO135" s="536"/>
      <c r="BP135" s="536"/>
      <c r="BQ135" s="536"/>
      <c r="BR135" s="536"/>
      <c r="BS135" s="536"/>
      <c r="BT135" s="536"/>
      <c r="BU135" s="536"/>
      <c r="BV135" s="536"/>
      <c r="BW135" s="536"/>
      <c r="BX135" s="536"/>
      <c r="BY135" s="536"/>
      <c r="BZ135" s="536"/>
      <c r="CA135" s="536"/>
      <c r="CB135" s="536"/>
      <c r="CC135" s="536"/>
      <c r="CD135" s="536"/>
      <c r="CE135" s="621">
        <f t="shared" si="4"/>
        <v>0</v>
      </c>
      <c r="CF135" s="622"/>
      <c r="CG135" s="622"/>
      <c r="CH135" s="622"/>
      <c r="CI135" s="623"/>
    </row>
    <row r="136" spans="1:87" ht="12.75" customHeight="1">
      <c r="A136" s="626"/>
      <c r="B136" s="626"/>
      <c r="C136" s="626"/>
      <c r="D136" s="626"/>
      <c r="E136" s="626"/>
      <c r="F136" s="626"/>
      <c r="G136" s="626"/>
      <c r="H136" s="626"/>
      <c r="I136" s="626"/>
      <c r="J136" s="626"/>
      <c r="K136" s="626"/>
      <c r="L136" s="626"/>
      <c r="M136" s="626"/>
      <c r="N136" s="626"/>
      <c r="O136" s="626"/>
      <c r="P136" s="626"/>
      <c r="Q136" s="626"/>
      <c r="R136" s="626"/>
      <c r="S136" s="626"/>
      <c r="T136" s="626"/>
      <c r="U136" s="626"/>
      <c r="V136" s="626"/>
      <c r="W136" s="626"/>
      <c r="X136" s="626"/>
      <c r="Y136" s="626"/>
      <c r="Z136" s="626"/>
      <c r="AA136" s="626"/>
      <c r="AB136" s="626"/>
      <c r="AC136" s="626"/>
      <c r="AD136" s="626"/>
      <c r="AE136" s="626"/>
      <c r="AF136" s="626"/>
      <c r="AG136" s="626"/>
      <c r="AH136" s="626"/>
      <c r="AI136" s="535">
        <v>770</v>
      </c>
      <c r="AJ136" s="535"/>
      <c r="AK136" s="535"/>
      <c r="AL136" s="535"/>
      <c r="AM136" s="560"/>
      <c r="AN136" s="534"/>
      <c r="AO136" s="534"/>
      <c r="AP136" s="534"/>
      <c r="AQ136" s="534"/>
      <c r="AR136" s="534"/>
      <c r="AS136" s="561"/>
      <c r="AT136" s="536"/>
      <c r="AU136" s="536"/>
      <c r="AV136" s="536"/>
      <c r="AW136" s="536"/>
      <c r="AX136" s="536"/>
      <c r="AY136" s="536"/>
      <c r="AZ136" s="536"/>
      <c r="BA136" s="536"/>
      <c r="BB136" s="536"/>
      <c r="BC136" s="536"/>
      <c r="BD136" s="536"/>
      <c r="BE136" s="536"/>
      <c r="BF136" s="536"/>
      <c r="BG136" s="536"/>
      <c r="BH136" s="536"/>
      <c r="BI136" s="536"/>
      <c r="BJ136" s="536"/>
      <c r="BK136" s="536"/>
      <c r="BL136" s="536"/>
      <c r="BM136" s="536"/>
      <c r="BN136" s="536"/>
      <c r="BO136" s="536"/>
      <c r="BP136" s="536"/>
      <c r="BQ136" s="536"/>
      <c r="BR136" s="536"/>
      <c r="BS136" s="536"/>
      <c r="BT136" s="536"/>
      <c r="BU136" s="536"/>
      <c r="BV136" s="536"/>
      <c r="BW136" s="536"/>
      <c r="BX136" s="536"/>
      <c r="BY136" s="536"/>
      <c r="BZ136" s="536"/>
      <c r="CA136" s="536"/>
      <c r="CB136" s="536"/>
      <c r="CC136" s="536"/>
      <c r="CD136" s="536"/>
      <c r="CE136" s="621">
        <f t="shared" si="4"/>
        <v>0</v>
      </c>
      <c r="CF136" s="622"/>
      <c r="CG136" s="622"/>
      <c r="CH136" s="622"/>
      <c r="CI136" s="623"/>
    </row>
    <row r="137" spans="1:87" ht="12" customHeight="1">
      <c r="A137" s="626" t="s">
        <v>578</v>
      </c>
      <c r="B137" s="626"/>
      <c r="C137" s="626"/>
      <c r="D137" s="626"/>
      <c r="E137" s="626"/>
      <c r="F137" s="626"/>
      <c r="G137" s="626"/>
      <c r="H137" s="626"/>
      <c r="I137" s="626"/>
      <c r="J137" s="626"/>
      <c r="K137" s="626"/>
      <c r="L137" s="626"/>
      <c r="M137" s="626"/>
      <c r="N137" s="626"/>
      <c r="O137" s="626"/>
      <c r="P137" s="626"/>
      <c r="Q137" s="626"/>
      <c r="R137" s="626"/>
      <c r="S137" s="626"/>
      <c r="T137" s="626"/>
      <c r="U137" s="626"/>
      <c r="V137" s="626"/>
      <c r="W137" s="626"/>
      <c r="X137" s="626"/>
      <c r="Y137" s="626"/>
      <c r="Z137" s="626"/>
      <c r="AA137" s="626"/>
      <c r="AB137" s="626"/>
      <c r="AC137" s="626"/>
      <c r="AD137" s="626"/>
      <c r="AE137" s="626"/>
      <c r="AF137" s="626"/>
      <c r="AG137" s="626"/>
      <c r="AH137" s="626"/>
      <c r="AI137" s="535">
        <v>775</v>
      </c>
      <c r="AJ137" s="535"/>
      <c r="AK137" s="535"/>
      <c r="AL137" s="535"/>
      <c r="AM137" s="560"/>
      <c r="AN137" s="534"/>
      <c r="AO137" s="534"/>
      <c r="AP137" s="534"/>
      <c r="AQ137" s="534"/>
      <c r="AR137" s="534"/>
      <c r="AS137" s="561"/>
      <c r="AT137" s="536"/>
      <c r="AU137" s="536"/>
      <c r="AV137" s="536"/>
      <c r="AW137" s="536"/>
      <c r="AX137" s="536"/>
      <c r="AY137" s="536"/>
      <c r="AZ137" s="536"/>
      <c r="BA137" s="536"/>
      <c r="BB137" s="536"/>
      <c r="BC137" s="536"/>
      <c r="BD137" s="536"/>
      <c r="BE137" s="536"/>
      <c r="BF137" s="536"/>
      <c r="BG137" s="536"/>
      <c r="BH137" s="536"/>
      <c r="BI137" s="536"/>
      <c r="BJ137" s="536"/>
      <c r="BK137" s="536"/>
      <c r="BL137" s="536"/>
      <c r="BM137" s="536"/>
      <c r="BN137" s="536"/>
      <c r="BO137" s="536"/>
      <c r="BP137" s="536"/>
      <c r="BQ137" s="536"/>
      <c r="BR137" s="536"/>
      <c r="BS137" s="536"/>
      <c r="BT137" s="536"/>
      <c r="BU137" s="536"/>
      <c r="BV137" s="536"/>
      <c r="BW137" s="536"/>
      <c r="BX137" s="536"/>
      <c r="BY137" s="536"/>
      <c r="BZ137" s="536"/>
      <c r="CA137" s="536"/>
      <c r="CB137" s="536"/>
      <c r="CC137" s="536"/>
      <c r="CD137" s="536"/>
      <c r="CE137" s="621">
        <f t="shared" si="4"/>
        <v>0</v>
      </c>
      <c r="CF137" s="622"/>
      <c r="CG137" s="622"/>
      <c r="CH137" s="622"/>
      <c r="CI137" s="623"/>
    </row>
    <row r="138" spans="1:87" ht="12" customHeight="1">
      <c r="A138" s="626" t="s">
        <v>181</v>
      </c>
      <c r="B138" s="626"/>
      <c r="C138" s="626"/>
      <c r="D138" s="626"/>
      <c r="E138" s="626"/>
      <c r="F138" s="626"/>
      <c r="G138" s="626"/>
      <c r="H138" s="626"/>
      <c r="I138" s="626"/>
      <c r="J138" s="626"/>
      <c r="K138" s="626"/>
      <c r="L138" s="626"/>
      <c r="M138" s="626"/>
      <c r="N138" s="626"/>
      <c r="O138" s="626"/>
      <c r="P138" s="626"/>
      <c r="Q138" s="626"/>
      <c r="R138" s="626"/>
      <c r="S138" s="626"/>
      <c r="T138" s="626"/>
      <c r="U138" s="626"/>
      <c r="V138" s="626"/>
      <c r="W138" s="626"/>
      <c r="X138" s="626"/>
      <c r="Y138" s="626"/>
      <c r="Z138" s="626"/>
      <c r="AA138" s="626"/>
      <c r="AB138" s="626"/>
      <c r="AC138" s="626"/>
      <c r="AD138" s="626"/>
      <c r="AE138" s="626"/>
      <c r="AF138" s="626"/>
      <c r="AG138" s="626"/>
      <c r="AH138" s="626"/>
      <c r="AI138" s="535">
        <v>780</v>
      </c>
      <c r="AJ138" s="535"/>
      <c r="AK138" s="535"/>
      <c r="AL138" s="535"/>
      <c r="AM138" s="624">
        <f>SUM(AM130:AS137)</f>
        <v>0</v>
      </c>
      <c r="AN138" s="532"/>
      <c r="AO138" s="532"/>
      <c r="AP138" s="532"/>
      <c r="AQ138" s="532"/>
      <c r="AR138" s="532"/>
      <c r="AS138" s="625"/>
      <c r="AT138" s="624">
        <f>SUM(AT130:AZ137)</f>
        <v>0</v>
      </c>
      <c r="AU138" s="532"/>
      <c r="AV138" s="532"/>
      <c r="AW138" s="532"/>
      <c r="AX138" s="532"/>
      <c r="AY138" s="532"/>
      <c r="AZ138" s="625"/>
      <c r="BA138" s="624">
        <f>SUM(BA130:BG137)</f>
        <v>0</v>
      </c>
      <c r="BB138" s="532"/>
      <c r="BC138" s="532"/>
      <c r="BD138" s="532"/>
      <c r="BE138" s="532"/>
      <c r="BF138" s="532"/>
      <c r="BG138" s="625"/>
      <c r="BH138" s="624">
        <f>SUM(BH130:BN137)</f>
        <v>0</v>
      </c>
      <c r="BI138" s="532"/>
      <c r="BJ138" s="532"/>
      <c r="BK138" s="532"/>
      <c r="BL138" s="532"/>
      <c r="BM138" s="532"/>
      <c r="BN138" s="625"/>
      <c r="BO138" s="624">
        <f>SUM(BO130:BU137)</f>
        <v>0</v>
      </c>
      <c r="BP138" s="532"/>
      <c r="BQ138" s="532"/>
      <c r="BR138" s="532"/>
      <c r="BS138" s="532"/>
      <c r="BT138" s="532"/>
      <c r="BU138" s="625"/>
      <c r="BV138" s="533">
        <f>SUM(BV130:CD137)</f>
        <v>0</v>
      </c>
      <c r="BW138" s="533"/>
      <c r="BX138" s="533"/>
      <c r="BY138" s="533"/>
      <c r="BZ138" s="533"/>
      <c r="CA138" s="533"/>
      <c r="CB138" s="533"/>
      <c r="CC138" s="533"/>
      <c r="CD138" s="533"/>
      <c r="CE138" s="621">
        <f t="shared" si="4"/>
        <v>0</v>
      </c>
      <c r="CF138" s="622"/>
      <c r="CG138" s="622"/>
      <c r="CH138" s="622"/>
      <c r="CI138" s="623"/>
    </row>
    <row r="139" ht="4.5" customHeight="1">
      <c r="AQ139" s="86"/>
    </row>
    <row r="140" spans="1:87" ht="12.75" customHeight="1">
      <c r="A140" s="562" t="s">
        <v>579</v>
      </c>
      <c r="B140" s="562"/>
      <c r="C140" s="562"/>
      <c r="D140" s="562"/>
      <c r="E140" s="562"/>
      <c r="F140" s="562"/>
      <c r="G140" s="562"/>
      <c r="H140" s="562"/>
      <c r="I140" s="562"/>
      <c r="J140" s="562"/>
      <c r="K140" s="562"/>
      <c r="L140" s="562"/>
      <c r="M140" s="562"/>
      <c r="N140" s="562"/>
      <c r="O140" s="562"/>
      <c r="P140" s="562"/>
      <c r="Q140" s="562"/>
      <c r="R140" s="562"/>
      <c r="S140" s="562"/>
      <c r="T140" s="562"/>
      <c r="U140" s="562"/>
      <c r="V140" s="562"/>
      <c r="W140" s="562"/>
      <c r="X140" s="562"/>
      <c r="Y140" s="562"/>
      <c r="Z140" s="562"/>
      <c r="AA140" s="562"/>
      <c r="AB140" s="562"/>
      <c r="AC140" s="562"/>
      <c r="AD140" s="562"/>
      <c r="AE140" s="562"/>
      <c r="AF140" s="562"/>
      <c r="AG140" s="562"/>
      <c r="AH140" s="562"/>
      <c r="AI140" s="562"/>
      <c r="AJ140" s="562"/>
      <c r="AK140" s="562"/>
      <c r="AL140" s="562"/>
      <c r="AM140" s="562"/>
      <c r="AN140" s="562"/>
      <c r="AO140" s="562"/>
      <c r="AP140" s="562"/>
      <c r="AQ140" s="89"/>
      <c r="AR140" s="562" t="s">
        <v>580</v>
      </c>
      <c r="AS140" s="562"/>
      <c r="AT140" s="562"/>
      <c r="AU140" s="562"/>
      <c r="AV140" s="562"/>
      <c r="AW140" s="562"/>
      <c r="AX140" s="562"/>
      <c r="AY140" s="562"/>
      <c r="AZ140" s="562"/>
      <c r="BA140" s="562"/>
      <c r="BB140" s="562"/>
      <c r="BC140" s="562"/>
      <c r="BD140" s="562"/>
      <c r="BE140" s="562"/>
      <c r="BF140" s="562"/>
      <c r="BG140" s="562"/>
      <c r="BH140" s="562"/>
      <c r="BI140" s="562"/>
      <c r="BJ140" s="562"/>
      <c r="BK140" s="562"/>
      <c r="BL140" s="562"/>
      <c r="BM140" s="562"/>
      <c r="BN140" s="562"/>
      <c r="BO140" s="562"/>
      <c r="BP140" s="562"/>
      <c r="BQ140" s="562"/>
      <c r="BR140" s="562"/>
      <c r="BS140" s="562"/>
      <c r="BT140" s="562"/>
      <c r="BU140" s="562"/>
      <c r="BV140" s="562"/>
      <c r="BW140" s="562"/>
      <c r="BX140" s="562"/>
      <c r="BY140" s="562"/>
      <c r="BZ140" s="562"/>
      <c r="CA140" s="562"/>
      <c r="CB140" s="562"/>
      <c r="CC140" s="562"/>
      <c r="CD140" s="562"/>
      <c r="CE140" s="562"/>
      <c r="CF140" s="562"/>
      <c r="CG140" s="562"/>
      <c r="CH140" s="562"/>
      <c r="CI140" s="562"/>
    </row>
    <row r="141" spans="1:87" ht="12" customHeight="1">
      <c r="A141" s="610" t="s">
        <v>176</v>
      </c>
      <c r="B141" s="611"/>
      <c r="C141" s="611"/>
      <c r="D141" s="611"/>
      <c r="E141" s="611"/>
      <c r="F141" s="611"/>
      <c r="G141" s="611"/>
      <c r="H141" s="611"/>
      <c r="I141" s="611"/>
      <c r="J141" s="611"/>
      <c r="K141" s="611"/>
      <c r="L141" s="611"/>
      <c r="M141" s="611"/>
      <c r="N141" s="611"/>
      <c r="O141" s="611"/>
      <c r="P141" s="611"/>
      <c r="Q141" s="611"/>
      <c r="R141" s="611"/>
      <c r="S141" s="611"/>
      <c r="T141" s="611"/>
      <c r="U141" s="611"/>
      <c r="V141" s="612"/>
      <c r="W141" s="610" t="s">
        <v>13</v>
      </c>
      <c r="X141" s="611"/>
      <c r="Y141" s="612"/>
      <c r="Z141" s="610" t="s">
        <v>581</v>
      </c>
      <c r="AA141" s="611"/>
      <c r="AB141" s="611"/>
      <c r="AC141" s="611"/>
      <c r="AD141" s="611"/>
      <c r="AE141" s="612"/>
      <c r="AF141" s="618" t="s">
        <v>582</v>
      </c>
      <c r="AG141" s="619"/>
      <c r="AH141" s="619"/>
      <c r="AI141" s="619"/>
      <c r="AJ141" s="619"/>
      <c r="AK141" s="619"/>
      <c r="AL141" s="619"/>
      <c r="AM141" s="619"/>
      <c r="AN141" s="619"/>
      <c r="AO141" s="619"/>
      <c r="AP141" s="620"/>
      <c r="AQ141" s="89"/>
      <c r="AR141" s="610" t="s">
        <v>176</v>
      </c>
      <c r="AS141" s="611"/>
      <c r="AT141" s="611"/>
      <c r="AU141" s="611"/>
      <c r="AV141" s="611"/>
      <c r="AW141" s="611"/>
      <c r="AX141" s="611"/>
      <c r="AY141" s="611"/>
      <c r="AZ141" s="611"/>
      <c r="BA141" s="611"/>
      <c r="BB141" s="611"/>
      <c r="BC141" s="611"/>
      <c r="BD141" s="611"/>
      <c r="BE141" s="611"/>
      <c r="BF141" s="611"/>
      <c r="BG141" s="611"/>
      <c r="BH141" s="611"/>
      <c r="BI141" s="611"/>
      <c r="BJ141" s="611"/>
      <c r="BK141" s="611"/>
      <c r="BL141" s="612"/>
      <c r="BM141" s="610" t="s">
        <v>13</v>
      </c>
      <c r="BN141" s="611"/>
      <c r="BO141" s="612"/>
      <c r="BP141" s="610" t="s">
        <v>583</v>
      </c>
      <c r="BQ141" s="611"/>
      <c r="BR141" s="611"/>
      <c r="BS141" s="611"/>
      <c r="BT141" s="612"/>
      <c r="BU141" s="618" t="s">
        <v>584</v>
      </c>
      <c r="BV141" s="619"/>
      <c r="BW141" s="619"/>
      <c r="BX141" s="619"/>
      <c r="BY141" s="619"/>
      <c r="BZ141" s="619"/>
      <c r="CA141" s="619"/>
      <c r="CB141" s="619"/>
      <c r="CC141" s="619"/>
      <c r="CD141" s="619"/>
      <c r="CE141" s="619"/>
      <c r="CF141" s="619"/>
      <c r="CG141" s="619"/>
      <c r="CH141" s="619"/>
      <c r="CI141" s="620"/>
    </row>
    <row r="142" spans="1:87" ht="43.5" customHeight="1">
      <c r="A142" s="613"/>
      <c r="B142" s="614"/>
      <c r="C142" s="614"/>
      <c r="D142" s="614"/>
      <c r="E142" s="614"/>
      <c r="F142" s="614"/>
      <c r="G142" s="614"/>
      <c r="H142" s="614"/>
      <c r="I142" s="614"/>
      <c r="J142" s="614"/>
      <c r="K142" s="614"/>
      <c r="L142" s="614"/>
      <c r="M142" s="614"/>
      <c r="N142" s="614"/>
      <c r="O142" s="614"/>
      <c r="P142" s="614"/>
      <c r="Q142" s="614"/>
      <c r="R142" s="614"/>
      <c r="S142" s="614"/>
      <c r="T142" s="614"/>
      <c r="U142" s="614"/>
      <c r="V142" s="615"/>
      <c r="W142" s="613"/>
      <c r="X142" s="614"/>
      <c r="Y142" s="615"/>
      <c r="Z142" s="613"/>
      <c r="AA142" s="614"/>
      <c r="AB142" s="614"/>
      <c r="AC142" s="614"/>
      <c r="AD142" s="614"/>
      <c r="AE142" s="615"/>
      <c r="AF142" s="576" t="s">
        <v>585</v>
      </c>
      <c r="AG142" s="576"/>
      <c r="AH142" s="576"/>
      <c r="AI142" s="576"/>
      <c r="AJ142" s="576"/>
      <c r="AK142" s="576"/>
      <c r="AL142" s="576" t="s">
        <v>586</v>
      </c>
      <c r="AM142" s="576"/>
      <c r="AN142" s="576"/>
      <c r="AO142" s="576"/>
      <c r="AP142" s="576"/>
      <c r="AQ142" s="75"/>
      <c r="AR142" s="613"/>
      <c r="AS142" s="614"/>
      <c r="AT142" s="614"/>
      <c r="AU142" s="614"/>
      <c r="AV142" s="614"/>
      <c r="AW142" s="614"/>
      <c r="AX142" s="614"/>
      <c r="AY142" s="614"/>
      <c r="AZ142" s="614"/>
      <c r="BA142" s="614"/>
      <c r="BB142" s="614"/>
      <c r="BC142" s="614"/>
      <c r="BD142" s="614"/>
      <c r="BE142" s="614"/>
      <c r="BF142" s="614"/>
      <c r="BG142" s="614"/>
      <c r="BH142" s="614"/>
      <c r="BI142" s="614"/>
      <c r="BJ142" s="614"/>
      <c r="BK142" s="614"/>
      <c r="BL142" s="615"/>
      <c r="BM142" s="613"/>
      <c r="BN142" s="614"/>
      <c r="BO142" s="615"/>
      <c r="BP142" s="613"/>
      <c r="BQ142" s="614"/>
      <c r="BR142" s="614"/>
      <c r="BS142" s="614"/>
      <c r="BT142" s="615"/>
      <c r="BU142" s="576" t="s">
        <v>587</v>
      </c>
      <c r="BV142" s="576"/>
      <c r="BW142" s="576"/>
      <c r="BX142" s="576"/>
      <c r="BY142" s="576"/>
      <c r="BZ142" s="576" t="s">
        <v>588</v>
      </c>
      <c r="CA142" s="576"/>
      <c r="CB142" s="576"/>
      <c r="CC142" s="576"/>
      <c r="CD142" s="576"/>
      <c r="CE142" s="576" t="s">
        <v>589</v>
      </c>
      <c r="CF142" s="576"/>
      <c r="CG142" s="576"/>
      <c r="CH142" s="576"/>
      <c r="CI142" s="576"/>
    </row>
    <row r="143" spans="1:87" ht="12.75" customHeight="1">
      <c r="A143" s="599">
        <v>1</v>
      </c>
      <c r="B143" s="599"/>
      <c r="C143" s="599"/>
      <c r="D143" s="599"/>
      <c r="E143" s="599"/>
      <c r="F143" s="599"/>
      <c r="G143" s="599"/>
      <c r="H143" s="599"/>
      <c r="I143" s="599"/>
      <c r="J143" s="599"/>
      <c r="K143" s="599"/>
      <c r="L143" s="599"/>
      <c r="M143" s="599"/>
      <c r="N143" s="599"/>
      <c r="O143" s="599"/>
      <c r="P143" s="599"/>
      <c r="Q143" s="599"/>
      <c r="R143" s="599"/>
      <c r="S143" s="599"/>
      <c r="T143" s="599"/>
      <c r="U143" s="599"/>
      <c r="V143" s="599"/>
      <c r="W143" s="599">
        <v>2</v>
      </c>
      <c r="X143" s="599"/>
      <c r="Y143" s="599"/>
      <c r="Z143" s="599">
        <v>3</v>
      </c>
      <c r="AA143" s="599"/>
      <c r="AB143" s="599"/>
      <c r="AC143" s="599"/>
      <c r="AD143" s="599"/>
      <c r="AE143" s="599"/>
      <c r="AF143" s="599">
        <v>4</v>
      </c>
      <c r="AG143" s="599"/>
      <c r="AH143" s="599"/>
      <c r="AI143" s="599"/>
      <c r="AJ143" s="599"/>
      <c r="AK143" s="599"/>
      <c r="AL143" s="599">
        <v>5</v>
      </c>
      <c r="AM143" s="599"/>
      <c r="AN143" s="599"/>
      <c r="AO143" s="599"/>
      <c r="AP143" s="599"/>
      <c r="AQ143" s="79"/>
      <c r="AR143" s="617">
        <v>1</v>
      </c>
      <c r="AS143" s="617"/>
      <c r="AT143" s="617"/>
      <c r="AU143" s="617"/>
      <c r="AV143" s="617"/>
      <c r="AW143" s="617"/>
      <c r="AX143" s="617"/>
      <c r="AY143" s="617"/>
      <c r="AZ143" s="617"/>
      <c r="BA143" s="617"/>
      <c r="BB143" s="617"/>
      <c r="BC143" s="617"/>
      <c r="BD143" s="617"/>
      <c r="BE143" s="617"/>
      <c r="BF143" s="617"/>
      <c r="BG143" s="617"/>
      <c r="BH143" s="617"/>
      <c r="BI143" s="617"/>
      <c r="BJ143" s="617"/>
      <c r="BK143" s="617"/>
      <c r="BL143" s="617"/>
      <c r="BM143" s="599">
        <v>2</v>
      </c>
      <c r="BN143" s="599"/>
      <c r="BO143" s="599"/>
      <c r="BP143" s="599">
        <v>3</v>
      </c>
      <c r="BQ143" s="599"/>
      <c r="BR143" s="599"/>
      <c r="BS143" s="599"/>
      <c r="BT143" s="599"/>
      <c r="BU143" s="599">
        <v>4</v>
      </c>
      <c r="BV143" s="599"/>
      <c r="BW143" s="599"/>
      <c r="BX143" s="599"/>
      <c r="BY143" s="599"/>
      <c r="BZ143" s="599">
        <v>5</v>
      </c>
      <c r="CA143" s="599"/>
      <c r="CB143" s="599"/>
      <c r="CC143" s="599"/>
      <c r="CD143" s="599"/>
      <c r="CE143" s="599">
        <v>6</v>
      </c>
      <c r="CF143" s="599"/>
      <c r="CG143" s="599"/>
      <c r="CH143" s="599"/>
      <c r="CI143" s="599"/>
    </row>
    <row r="144" spans="1:87" ht="12" customHeight="1">
      <c r="A144" s="579" t="s">
        <v>590</v>
      </c>
      <c r="B144" s="579"/>
      <c r="C144" s="579"/>
      <c r="D144" s="579"/>
      <c r="E144" s="579"/>
      <c r="F144" s="579"/>
      <c r="G144" s="579"/>
      <c r="H144" s="579"/>
      <c r="I144" s="579"/>
      <c r="J144" s="579"/>
      <c r="K144" s="579"/>
      <c r="L144" s="579"/>
      <c r="M144" s="579"/>
      <c r="N144" s="579"/>
      <c r="O144" s="579"/>
      <c r="P144" s="579"/>
      <c r="Q144" s="579"/>
      <c r="R144" s="579"/>
      <c r="S144" s="579"/>
      <c r="T144" s="579"/>
      <c r="U144" s="579"/>
      <c r="V144" s="579"/>
      <c r="W144" s="535">
        <v>800</v>
      </c>
      <c r="X144" s="535"/>
      <c r="Y144" s="535"/>
      <c r="Z144" s="536"/>
      <c r="AA144" s="536"/>
      <c r="AB144" s="536"/>
      <c r="AC144" s="536"/>
      <c r="AD144" s="536"/>
      <c r="AE144" s="536"/>
      <c r="AF144" s="536"/>
      <c r="AG144" s="536"/>
      <c r="AH144" s="536"/>
      <c r="AI144" s="536"/>
      <c r="AJ144" s="536"/>
      <c r="AK144" s="536"/>
      <c r="AL144" s="536"/>
      <c r="AM144" s="536"/>
      <c r="AN144" s="536"/>
      <c r="AO144" s="536"/>
      <c r="AP144" s="536"/>
      <c r="AQ144" s="85"/>
      <c r="AR144" s="580" t="s">
        <v>591</v>
      </c>
      <c r="AS144" s="581"/>
      <c r="AT144" s="581"/>
      <c r="AU144" s="581"/>
      <c r="AV144" s="581"/>
      <c r="AW144" s="581"/>
      <c r="AX144" s="581"/>
      <c r="AY144" s="581"/>
      <c r="AZ144" s="581"/>
      <c r="BA144" s="581"/>
      <c r="BB144" s="581"/>
      <c r="BC144" s="581"/>
      <c r="BD144" s="581"/>
      <c r="BE144" s="581"/>
      <c r="BF144" s="581"/>
      <c r="BG144" s="581"/>
      <c r="BH144" s="581"/>
      <c r="BI144" s="581"/>
      <c r="BJ144" s="581"/>
      <c r="BK144" s="581"/>
      <c r="BL144" s="582"/>
      <c r="BM144" s="554">
        <v>940</v>
      </c>
      <c r="BN144" s="555"/>
      <c r="BO144" s="556"/>
      <c r="BP144" s="539">
        <v>40</v>
      </c>
      <c r="BQ144" s="541"/>
      <c r="BR144" s="541"/>
      <c r="BS144" s="541"/>
      <c r="BT144" s="543"/>
      <c r="BU144" s="539">
        <v>40</v>
      </c>
      <c r="BV144" s="541"/>
      <c r="BW144" s="541"/>
      <c r="BX144" s="541"/>
      <c r="BY144" s="543"/>
      <c r="BZ144" s="539"/>
      <c r="CA144" s="541"/>
      <c r="CB144" s="541"/>
      <c r="CC144" s="541"/>
      <c r="CD144" s="543"/>
      <c r="CE144" s="539"/>
      <c r="CF144" s="541"/>
      <c r="CG144" s="541"/>
      <c r="CH144" s="541"/>
      <c r="CI144" s="543"/>
    </row>
    <row r="145" spans="1:87" ht="12" customHeight="1">
      <c r="A145" s="580" t="s">
        <v>592</v>
      </c>
      <c r="B145" s="581"/>
      <c r="C145" s="581"/>
      <c r="D145" s="581"/>
      <c r="E145" s="581"/>
      <c r="F145" s="581"/>
      <c r="G145" s="581"/>
      <c r="H145" s="581"/>
      <c r="I145" s="581"/>
      <c r="J145" s="581"/>
      <c r="K145" s="581"/>
      <c r="L145" s="581"/>
      <c r="M145" s="581"/>
      <c r="N145" s="581"/>
      <c r="O145" s="581"/>
      <c r="P145" s="581"/>
      <c r="Q145" s="581"/>
      <c r="R145" s="581"/>
      <c r="S145" s="581"/>
      <c r="T145" s="581"/>
      <c r="U145" s="581"/>
      <c r="V145" s="582"/>
      <c r="W145" s="554">
        <v>810</v>
      </c>
      <c r="X145" s="555"/>
      <c r="Y145" s="556"/>
      <c r="Z145" s="539"/>
      <c r="AA145" s="541"/>
      <c r="AB145" s="541"/>
      <c r="AC145" s="541"/>
      <c r="AD145" s="541"/>
      <c r="AE145" s="543"/>
      <c r="AF145" s="539"/>
      <c r="AG145" s="541"/>
      <c r="AH145" s="541"/>
      <c r="AI145" s="541"/>
      <c r="AJ145" s="541"/>
      <c r="AK145" s="543"/>
      <c r="AL145" s="539"/>
      <c r="AM145" s="541"/>
      <c r="AN145" s="541"/>
      <c r="AO145" s="541"/>
      <c r="AP145" s="543"/>
      <c r="AQ145" s="85"/>
      <c r="AR145" s="595" t="s">
        <v>593</v>
      </c>
      <c r="AS145" s="596"/>
      <c r="AT145" s="596"/>
      <c r="AU145" s="596"/>
      <c r="AV145" s="596"/>
      <c r="AW145" s="596"/>
      <c r="AX145" s="596"/>
      <c r="AY145" s="596"/>
      <c r="AZ145" s="596"/>
      <c r="BA145" s="596"/>
      <c r="BB145" s="596"/>
      <c r="BC145" s="596"/>
      <c r="BD145" s="596"/>
      <c r="BE145" s="596"/>
      <c r="BF145" s="596"/>
      <c r="BG145" s="596"/>
      <c r="BH145" s="596"/>
      <c r="BI145" s="596"/>
      <c r="BJ145" s="596"/>
      <c r="BK145" s="596"/>
      <c r="BL145" s="597"/>
      <c r="BM145" s="557"/>
      <c r="BN145" s="558"/>
      <c r="BO145" s="559"/>
      <c r="BP145" s="540"/>
      <c r="BQ145" s="542"/>
      <c r="BR145" s="542"/>
      <c r="BS145" s="542"/>
      <c r="BT145" s="544"/>
      <c r="BU145" s="540"/>
      <c r="BV145" s="542"/>
      <c r="BW145" s="542"/>
      <c r="BX145" s="542"/>
      <c r="BY145" s="544"/>
      <c r="BZ145" s="540"/>
      <c r="CA145" s="542"/>
      <c r="CB145" s="542"/>
      <c r="CC145" s="542"/>
      <c r="CD145" s="544"/>
      <c r="CE145" s="540"/>
      <c r="CF145" s="542"/>
      <c r="CG145" s="542"/>
      <c r="CH145" s="542"/>
      <c r="CI145" s="544"/>
    </row>
    <row r="146" spans="1:87" ht="12" customHeight="1">
      <c r="A146" s="595" t="s">
        <v>594</v>
      </c>
      <c r="B146" s="596"/>
      <c r="C146" s="596"/>
      <c r="D146" s="596"/>
      <c r="E146" s="596"/>
      <c r="F146" s="596"/>
      <c r="G146" s="596"/>
      <c r="H146" s="596"/>
      <c r="I146" s="596"/>
      <c r="J146" s="596"/>
      <c r="K146" s="596"/>
      <c r="L146" s="596"/>
      <c r="M146" s="596"/>
      <c r="N146" s="596"/>
      <c r="O146" s="596"/>
      <c r="P146" s="596"/>
      <c r="Q146" s="596"/>
      <c r="R146" s="596"/>
      <c r="S146" s="596"/>
      <c r="T146" s="596"/>
      <c r="U146" s="596"/>
      <c r="V146" s="597"/>
      <c r="W146" s="557"/>
      <c r="X146" s="558"/>
      <c r="Y146" s="559"/>
      <c r="Z146" s="540"/>
      <c r="AA146" s="542"/>
      <c r="AB146" s="542"/>
      <c r="AC146" s="542"/>
      <c r="AD146" s="542"/>
      <c r="AE146" s="544"/>
      <c r="AF146" s="540"/>
      <c r="AG146" s="542"/>
      <c r="AH146" s="542"/>
      <c r="AI146" s="542"/>
      <c r="AJ146" s="542"/>
      <c r="AK146" s="544"/>
      <c r="AL146" s="540"/>
      <c r="AM146" s="542"/>
      <c r="AN146" s="542"/>
      <c r="AO146" s="542"/>
      <c r="AP146" s="544"/>
      <c r="AR146" s="577" t="s">
        <v>40</v>
      </c>
      <c r="AS146" s="577"/>
      <c r="AT146" s="577"/>
      <c r="AU146" s="577"/>
      <c r="AV146" s="577"/>
      <c r="AW146" s="577"/>
      <c r="AX146" s="577"/>
      <c r="AY146" s="577"/>
      <c r="AZ146" s="577"/>
      <c r="BA146" s="577"/>
      <c r="BB146" s="577"/>
      <c r="BC146" s="577"/>
      <c r="BD146" s="577"/>
      <c r="BE146" s="577"/>
      <c r="BF146" s="577"/>
      <c r="BG146" s="577"/>
      <c r="BH146" s="577"/>
      <c r="BI146" s="577"/>
      <c r="BJ146" s="577"/>
      <c r="BK146" s="577"/>
      <c r="BL146" s="577"/>
      <c r="BM146" s="535">
        <v>950</v>
      </c>
      <c r="BN146" s="535"/>
      <c r="BO146" s="535"/>
      <c r="BP146" s="536">
        <v>48</v>
      </c>
      <c r="BQ146" s="536"/>
      <c r="BR146" s="536"/>
      <c r="BS146" s="536"/>
      <c r="BT146" s="536"/>
      <c r="BU146" s="536">
        <v>48</v>
      </c>
      <c r="BV146" s="536"/>
      <c r="BW146" s="536"/>
      <c r="BX146" s="536"/>
      <c r="BY146" s="536"/>
      <c r="BZ146" s="536"/>
      <c r="CA146" s="536"/>
      <c r="CB146" s="536"/>
      <c r="CC146" s="536"/>
      <c r="CD146" s="536"/>
      <c r="CE146" s="536"/>
      <c r="CF146" s="536"/>
      <c r="CG146" s="536"/>
      <c r="CH146" s="536"/>
      <c r="CI146" s="536"/>
    </row>
    <row r="147" spans="1:42" ht="12" customHeight="1">
      <c r="A147" s="577" t="s">
        <v>595</v>
      </c>
      <c r="B147" s="577"/>
      <c r="C147" s="577"/>
      <c r="D147" s="577"/>
      <c r="E147" s="577"/>
      <c r="F147" s="577"/>
      <c r="G147" s="577"/>
      <c r="H147" s="577"/>
      <c r="I147" s="577"/>
      <c r="J147" s="577"/>
      <c r="K147" s="577"/>
      <c r="L147" s="577"/>
      <c r="M147" s="577"/>
      <c r="N147" s="577"/>
      <c r="O147" s="577"/>
      <c r="P147" s="577"/>
      <c r="Q147" s="577"/>
      <c r="R147" s="577"/>
      <c r="S147" s="577"/>
      <c r="T147" s="577"/>
      <c r="U147" s="577"/>
      <c r="V147" s="577"/>
      <c r="W147" s="535">
        <v>820</v>
      </c>
      <c r="X147" s="535"/>
      <c r="Y147" s="535"/>
      <c r="Z147" s="536"/>
      <c r="AA147" s="536"/>
      <c r="AB147" s="536"/>
      <c r="AC147" s="536"/>
      <c r="AD147" s="536"/>
      <c r="AE147" s="536"/>
      <c r="AF147" s="536"/>
      <c r="AG147" s="536"/>
      <c r="AH147" s="536"/>
      <c r="AI147" s="536"/>
      <c r="AJ147" s="536"/>
      <c r="AK147" s="536"/>
      <c r="AL147" s="536"/>
      <c r="AM147" s="536"/>
      <c r="AN147" s="536"/>
      <c r="AO147" s="536"/>
      <c r="AP147" s="536"/>
    </row>
    <row r="148" spans="1:42" ht="12" customHeight="1">
      <c r="A148" s="578" t="s">
        <v>596</v>
      </c>
      <c r="B148" s="578"/>
      <c r="C148" s="578"/>
      <c r="D148" s="578"/>
      <c r="E148" s="578"/>
      <c r="F148" s="578"/>
      <c r="G148" s="578"/>
      <c r="H148" s="578"/>
      <c r="I148" s="578"/>
      <c r="J148" s="578"/>
      <c r="K148" s="578"/>
      <c r="L148" s="578"/>
      <c r="M148" s="578"/>
      <c r="N148" s="578"/>
      <c r="O148" s="578"/>
      <c r="P148" s="578"/>
      <c r="Q148" s="578"/>
      <c r="R148" s="578"/>
      <c r="S148" s="578"/>
      <c r="T148" s="578"/>
      <c r="U148" s="578"/>
      <c r="V148" s="578"/>
      <c r="W148" s="535">
        <v>830</v>
      </c>
      <c r="X148" s="535"/>
      <c r="Y148" s="535"/>
      <c r="Z148" s="536"/>
      <c r="AA148" s="536"/>
      <c r="AB148" s="536"/>
      <c r="AC148" s="536"/>
      <c r="AD148" s="536"/>
      <c r="AE148" s="536"/>
      <c r="AF148" s="536"/>
      <c r="AG148" s="536"/>
      <c r="AH148" s="536"/>
      <c r="AI148" s="536"/>
      <c r="AJ148" s="536"/>
      <c r="AK148" s="536"/>
      <c r="AL148" s="536"/>
      <c r="AM148" s="536"/>
      <c r="AN148" s="536"/>
      <c r="AO148" s="536"/>
      <c r="AP148" s="536"/>
    </row>
    <row r="149" spans="1:86" ht="12" customHeight="1">
      <c r="A149" s="578" t="s">
        <v>597</v>
      </c>
      <c r="B149" s="578"/>
      <c r="C149" s="578"/>
      <c r="D149" s="578"/>
      <c r="E149" s="578"/>
      <c r="F149" s="578"/>
      <c r="G149" s="578"/>
      <c r="H149" s="578"/>
      <c r="I149" s="578"/>
      <c r="J149" s="578"/>
      <c r="K149" s="578"/>
      <c r="L149" s="578"/>
      <c r="M149" s="578"/>
      <c r="N149" s="578"/>
      <c r="O149" s="578"/>
      <c r="P149" s="578"/>
      <c r="Q149" s="578"/>
      <c r="R149" s="578"/>
      <c r="S149" s="578"/>
      <c r="T149" s="578"/>
      <c r="U149" s="578"/>
      <c r="V149" s="578"/>
      <c r="W149" s="535">
        <v>840</v>
      </c>
      <c r="X149" s="535"/>
      <c r="Y149" s="535"/>
      <c r="Z149" s="536"/>
      <c r="AA149" s="536"/>
      <c r="AB149" s="536"/>
      <c r="AC149" s="536"/>
      <c r="AD149" s="536"/>
      <c r="AE149" s="536"/>
      <c r="AF149" s="536"/>
      <c r="AG149" s="536"/>
      <c r="AH149" s="536"/>
      <c r="AI149" s="536"/>
      <c r="AJ149" s="536"/>
      <c r="AK149" s="536"/>
      <c r="AL149" s="536"/>
      <c r="AM149" s="536"/>
      <c r="AN149" s="536"/>
      <c r="AO149" s="536"/>
      <c r="AP149" s="536"/>
      <c r="AR149" s="566" t="s">
        <v>598</v>
      </c>
      <c r="AS149" s="566"/>
      <c r="AT149" s="566"/>
      <c r="AU149" s="566"/>
      <c r="AV149" s="566"/>
      <c r="AW149" s="566"/>
      <c r="AX149" s="566"/>
      <c r="AY149" s="566"/>
      <c r="AZ149" s="566"/>
      <c r="BA149" s="566"/>
      <c r="BB149" s="566"/>
      <c r="BC149" s="566"/>
      <c r="BD149" s="566"/>
      <c r="BE149" s="566"/>
      <c r="BF149" s="566"/>
      <c r="BG149" s="566"/>
      <c r="BH149" s="566"/>
      <c r="BI149" s="566"/>
      <c r="BJ149" s="566"/>
      <c r="BK149" s="566"/>
      <c r="BL149" s="566"/>
      <c r="BM149" s="566"/>
      <c r="BN149" s="566"/>
      <c r="BO149" s="566"/>
      <c r="BP149" s="566"/>
      <c r="BQ149" s="566"/>
      <c r="BR149" s="566"/>
      <c r="BS149" s="566"/>
      <c r="BT149" s="566"/>
      <c r="BU149" s="566"/>
      <c r="BV149" s="566"/>
      <c r="BW149" s="566"/>
      <c r="BX149" s="566"/>
      <c r="BY149" s="566"/>
      <c r="BZ149" s="602" t="s">
        <v>599</v>
      </c>
      <c r="CA149" s="602"/>
      <c r="CB149" s="602"/>
      <c r="CC149" s="602"/>
      <c r="CD149" s="616"/>
      <c r="CE149" s="616"/>
      <c r="CF149" s="616"/>
      <c r="CG149" s="616"/>
      <c r="CH149" s="616"/>
    </row>
    <row r="150" spans="1:86" ht="12" customHeight="1">
      <c r="A150" s="578" t="s">
        <v>600</v>
      </c>
      <c r="B150" s="578"/>
      <c r="C150" s="578"/>
      <c r="D150" s="578"/>
      <c r="E150" s="578"/>
      <c r="F150" s="578"/>
      <c r="G150" s="578"/>
      <c r="H150" s="578"/>
      <c r="I150" s="578"/>
      <c r="J150" s="578"/>
      <c r="K150" s="578"/>
      <c r="L150" s="578"/>
      <c r="M150" s="578"/>
      <c r="N150" s="578"/>
      <c r="O150" s="578"/>
      <c r="P150" s="578"/>
      <c r="Q150" s="578"/>
      <c r="R150" s="578"/>
      <c r="S150" s="578"/>
      <c r="T150" s="578"/>
      <c r="U150" s="578"/>
      <c r="V150" s="578"/>
      <c r="W150" s="535">
        <v>850</v>
      </c>
      <c r="X150" s="535"/>
      <c r="Y150" s="535"/>
      <c r="Z150" s="536"/>
      <c r="AA150" s="536"/>
      <c r="AB150" s="536"/>
      <c r="AC150" s="536"/>
      <c r="AD150" s="536"/>
      <c r="AE150" s="536"/>
      <c r="AF150" s="536"/>
      <c r="AG150" s="536"/>
      <c r="AH150" s="536"/>
      <c r="AI150" s="536"/>
      <c r="AJ150" s="536"/>
      <c r="AK150" s="536"/>
      <c r="AL150" s="536"/>
      <c r="AM150" s="536"/>
      <c r="AN150" s="536"/>
      <c r="AO150" s="536"/>
      <c r="AP150" s="536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81"/>
      <c r="CB150" s="81"/>
      <c r="CC150" s="81"/>
      <c r="CD150" s="2"/>
      <c r="CE150" s="2"/>
      <c r="CF150" s="2"/>
      <c r="CG150" s="2"/>
      <c r="CH150" s="2"/>
    </row>
    <row r="151" spans="1:86" ht="12" customHeight="1">
      <c r="A151" s="578" t="s">
        <v>601</v>
      </c>
      <c r="B151" s="578"/>
      <c r="C151" s="578"/>
      <c r="D151" s="578"/>
      <c r="E151" s="578"/>
      <c r="F151" s="578"/>
      <c r="G151" s="578"/>
      <c r="H151" s="578"/>
      <c r="I151" s="578"/>
      <c r="J151" s="578"/>
      <c r="K151" s="578"/>
      <c r="L151" s="578"/>
      <c r="M151" s="578"/>
      <c r="N151" s="578"/>
      <c r="O151" s="578"/>
      <c r="P151" s="578"/>
      <c r="Q151" s="578"/>
      <c r="R151" s="578"/>
      <c r="S151" s="578"/>
      <c r="T151" s="578"/>
      <c r="U151" s="578"/>
      <c r="V151" s="578"/>
      <c r="W151" s="535">
        <v>860</v>
      </c>
      <c r="X151" s="535"/>
      <c r="Y151" s="535"/>
      <c r="Z151" s="536"/>
      <c r="AA151" s="536"/>
      <c r="AB151" s="536"/>
      <c r="AC151" s="536"/>
      <c r="AD151" s="536"/>
      <c r="AE151" s="536"/>
      <c r="AF151" s="536"/>
      <c r="AG151" s="536"/>
      <c r="AH151" s="536"/>
      <c r="AI151" s="536"/>
      <c r="AJ151" s="536"/>
      <c r="AK151" s="536"/>
      <c r="AL151" s="536"/>
      <c r="AM151" s="536"/>
      <c r="AN151" s="536"/>
      <c r="AO151" s="536"/>
      <c r="AP151" s="536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</row>
    <row r="152" spans="1:86" ht="12" customHeight="1">
      <c r="A152" s="578" t="s">
        <v>110</v>
      </c>
      <c r="B152" s="578"/>
      <c r="C152" s="578"/>
      <c r="D152" s="578"/>
      <c r="E152" s="578"/>
      <c r="F152" s="578"/>
      <c r="G152" s="578"/>
      <c r="H152" s="578"/>
      <c r="I152" s="578"/>
      <c r="J152" s="578"/>
      <c r="K152" s="578"/>
      <c r="L152" s="578"/>
      <c r="M152" s="578"/>
      <c r="N152" s="578"/>
      <c r="O152" s="578"/>
      <c r="P152" s="578"/>
      <c r="Q152" s="578"/>
      <c r="R152" s="578"/>
      <c r="S152" s="578"/>
      <c r="T152" s="578"/>
      <c r="U152" s="578"/>
      <c r="V152" s="578"/>
      <c r="W152" s="535">
        <v>870</v>
      </c>
      <c r="X152" s="535"/>
      <c r="Y152" s="535"/>
      <c r="Z152" s="536"/>
      <c r="AA152" s="536"/>
      <c r="AB152" s="536"/>
      <c r="AC152" s="536"/>
      <c r="AD152" s="536"/>
      <c r="AE152" s="536"/>
      <c r="AF152" s="536"/>
      <c r="AG152" s="536"/>
      <c r="AH152" s="536"/>
      <c r="AI152" s="536"/>
      <c r="AJ152" s="536"/>
      <c r="AK152" s="536"/>
      <c r="AL152" s="536"/>
      <c r="AM152" s="536"/>
      <c r="AN152" s="536"/>
      <c r="AO152" s="536"/>
      <c r="AP152" s="536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</row>
    <row r="153" spans="1:86" ht="12" customHeight="1">
      <c r="A153" s="578" t="s">
        <v>602</v>
      </c>
      <c r="B153" s="578"/>
      <c r="C153" s="578"/>
      <c r="D153" s="578"/>
      <c r="E153" s="578"/>
      <c r="F153" s="578"/>
      <c r="G153" s="578"/>
      <c r="H153" s="578"/>
      <c r="I153" s="578"/>
      <c r="J153" s="578"/>
      <c r="K153" s="578"/>
      <c r="L153" s="578"/>
      <c r="M153" s="578"/>
      <c r="N153" s="578"/>
      <c r="O153" s="578"/>
      <c r="P153" s="578"/>
      <c r="Q153" s="578"/>
      <c r="R153" s="578"/>
      <c r="S153" s="578"/>
      <c r="T153" s="578"/>
      <c r="U153" s="578"/>
      <c r="V153" s="578"/>
      <c r="W153" s="535">
        <v>880</v>
      </c>
      <c r="X153" s="535"/>
      <c r="Y153" s="535"/>
      <c r="Z153" s="536">
        <v>0</v>
      </c>
      <c r="AA153" s="536"/>
      <c r="AB153" s="536"/>
      <c r="AC153" s="536"/>
      <c r="AD153" s="536"/>
      <c r="AE153" s="536"/>
      <c r="AF153" s="536"/>
      <c r="AG153" s="536"/>
      <c r="AH153" s="536"/>
      <c r="AI153" s="536"/>
      <c r="AJ153" s="536"/>
      <c r="AK153" s="536"/>
      <c r="AL153" s="536"/>
      <c r="AM153" s="536"/>
      <c r="AN153" s="536"/>
      <c r="AO153" s="536"/>
      <c r="AP153" s="536"/>
      <c r="AR153" s="566" t="s">
        <v>603</v>
      </c>
      <c r="AS153" s="566"/>
      <c r="AT153" s="566"/>
      <c r="AU153" s="566"/>
      <c r="AV153" s="566"/>
      <c r="AW153" s="566"/>
      <c r="AX153" s="566"/>
      <c r="AY153" s="566"/>
      <c r="AZ153" s="566"/>
      <c r="BA153" s="566"/>
      <c r="BB153" s="566"/>
      <c r="BC153" s="566"/>
      <c r="BD153" s="566"/>
      <c r="BE153" s="566"/>
      <c r="BF153" s="566"/>
      <c r="BG153" s="566"/>
      <c r="BH153" s="566"/>
      <c r="BI153" s="566"/>
      <c r="BJ153" s="566"/>
      <c r="BK153" s="566"/>
      <c r="BL153" s="566"/>
      <c r="BM153" s="566"/>
      <c r="BN153" s="566"/>
      <c r="BO153" s="566"/>
      <c r="BP153" s="566"/>
      <c r="BQ153" s="566"/>
      <c r="BR153" s="566"/>
      <c r="BS153" s="566"/>
      <c r="BT153" s="566"/>
      <c r="BU153" s="566"/>
      <c r="BV153" s="566"/>
      <c r="BW153" s="566"/>
      <c r="BX153" s="566"/>
      <c r="BY153" s="566"/>
      <c r="BZ153" s="602" t="s">
        <v>604</v>
      </c>
      <c r="CA153" s="602"/>
      <c r="CB153" s="602"/>
      <c r="CC153" s="602"/>
      <c r="CD153" s="616"/>
      <c r="CE153" s="616"/>
      <c r="CF153" s="616"/>
      <c r="CG153" s="616"/>
      <c r="CH153" s="616"/>
    </row>
    <row r="154" spans="1:42" ht="12" customHeight="1">
      <c r="A154" s="578" t="s">
        <v>111</v>
      </c>
      <c r="B154" s="578"/>
      <c r="C154" s="578"/>
      <c r="D154" s="578"/>
      <c r="E154" s="578"/>
      <c r="F154" s="578"/>
      <c r="G154" s="578"/>
      <c r="H154" s="578"/>
      <c r="I154" s="578"/>
      <c r="J154" s="578"/>
      <c r="K154" s="578"/>
      <c r="L154" s="578"/>
      <c r="M154" s="578"/>
      <c r="N154" s="578"/>
      <c r="O154" s="578"/>
      <c r="P154" s="578"/>
      <c r="Q154" s="578"/>
      <c r="R154" s="578"/>
      <c r="S154" s="578"/>
      <c r="T154" s="578"/>
      <c r="U154" s="578"/>
      <c r="V154" s="578"/>
      <c r="W154" s="535">
        <v>890</v>
      </c>
      <c r="X154" s="535"/>
      <c r="Y154" s="535"/>
      <c r="Z154" s="536"/>
      <c r="AA154" s="536"/>
      <c r="AB154" s="536"/>
      <c r="AC154" s="536"/>
      <c r="AD154" s="536"/>
      <c r="AE154" s="536"/>
      <c r="AF154" s="536"/>
      <c r="AG154" s="536"/>
      <c r="AH154" s="536"/>
      <c r="AI154" s="536"/>
      <c r="AJ154" s="536"/>
      <c r="AK154" s="536"/>
      <c r="AL154" s="536"/>
      <c r="AM154" s="536"/>
      <c r="AN154" s="536"/>
      <c r="AO154" s="536"/>
      <c r="AP154" s="536"/>
    </row>
    <row r="155" spans="1:42" ht="12" customHeight="1">
      <c r="A155" s="578" t="s">
        <v>112</v>
      </c>
      <c r="B155" s="578"/>
      <c r="C155" s="578"/>
      <c r="D155" s="578"/>
      <c r="E155" s="578"/>
      <c r="F155" s="578"/>
      <c r="G155" s="578"/>
      <c r="H155" s="578"/>
      <c r="I155" s="578"/>
      <c r="J155" s="578"/>
      <c r="K155" s="578"/>
      <c r="L155" s="578"/>
      <c r="M155" s="578"/>
      <c r="N155" s="578"/>
      <c r="O155" s="578"/>
      <c r="P155" s="578"/>
      <c r="Q155" s="578"/>
      <c r="R155" s="578"/>
      <c r="S155" s="578"/>
      <c r="T155" s="578"/>
      <c r="U155" s="578"/>
      <c r="V155" s="578"/>
      <c r="W155" s="535">
        <v>900</v>
      </c>
      <c r="X155" s="535"/>
      <c r="Y155" s="535"/>
      <c r="Z155" s="536"/>
      <c r="AA155" s="536"/>
      <c r="AB155" s="536"/>
      <c r="AC155" s="536"/>
      <c r="AD155" s="536"/>
      <c r="AE155" s="536"/>
      <c r="AF155" s="536"/>
      <c r="AG155" s="536"/>
      <c r="AH155" s="536"/>
      <c r="AI155" s="536"/>
      <c r="AJ155" s="536"/>
      <c r="AK155" s="536"/>
      <c r="AL155" s="536"/>
      <c r="AM155" s="536"/>
      <c r="AN155" s="536"/>
      <c r="AO155" s="536"/>
      <c r="AP155" s="536"/>
    </row>
    <row r="156" spans="1:42" ht="12" customHeight="1">
      <c r="A156" s="578" t="s">
        <v>113</v>
      </c>
      <c r="B156" s="578"/>
      <c r="C156" s="578"/>
      <c r="D156" s="578"/>
      <c r="E156" s="578"/>
      <c r="F156" s="578"/>
      <c r="G156" s="578"/>
      <c r="H156" s="578"/>
      <c r="I156" s="578"/>
      <c r="J156" s="578"/>
      <c r="K156" s="578"/>
      <c r="L156" s="578"/>
      <c r="M156" s="578"/>
      <c r="N156" s="578"/>
      <c r="O156" s="578"/>
      <c r="P156" s="578"/>
      <c r="Q156" s="578"/>
      <c r="R156" s="578"/>
      <c r="S156" s="578"/>
      <c r="T156" s="578"/>
      <c r="U156" s="578"/>
      <c r="V156" s="578"/>
      <c r="W156" s="535">
        <v>910</v>
      </c>
      <c r="X156" s="535"/>
      <c r="Y156" s="535"/>
      <c r="Z156" s="536"/>
      <c r="AA156" s="536"/>
      <c r="AB156" s="536"/>
      <c r="AC156" s="536"/>
      <c r="AD156" s="536"/>
      <c r="AE156" s="536"/>
      <c r="AF156" s="536"/>
      <c r="AG156" s="536"/>
      <c r="AH156" s="536"/>
      <c r="AI156" s="536"/>
      <c r="AJ156" s="536"/>
      <c r="AK156" s="536"/>
      <c r="AL156" s="536"/>
      <c r="AM156" s="536"/>
      <c r="AN156" s="536"/>
      <c r="AO156" s="536"/>
      <c r="AP156" s="536"/>
    </row>
    <row r="157" spans="1:87" ht="12" customHeight="1">
      <c r="A157" s="578" t="s">
        <v>181</v>
      </c>
      <c r="B157" s="578"/>
      <c r="C157" s="578"/>
      <c r="D157" s="578"/>
      <c r="E157" s="578"/>
      <c r="F157" s="578"/>
      <c r="G157" s="578"/>
      <c r="H157" s="578"/>
      <c r="I157" s="578"/>
      <c r="J157" s="578"/>
      <c r="K157" s="578"/>
      <c r="L157" s="578"/>
      <c r="M157" s="578"/>
      <c r="N157" s="578"/>
      <c r="O157" s="578"/>
      <c r="P157" s="578"/>
      <c r="Q157" s="578"/>
      <c r="R157" s="578"/>
      <c r="S157" s="578"/>
      <c r="T157" s="578"/>
      <c r="U157" s="578"/>
      <c r="V157" s="578"/>
      <c r="W157" s="535">
        <v>920</v>
      </c>
      <c r="X157" s="535"/>
      <c r="Y157" s="535"/>
      <c r="Z157" s="533">
        <f>SUM(Z144:AE156)</f>
        <v>0</v>
      </c>
      <c r="AA157" s="533"/>
      <c r="AB157" s="533"/>
      <c r="AC157" s="533"/>
      <c r="AD157" s="533"/>
      <c r="AE157" s="533"/>
      <c r="AF157" s="533">
        <f>SUM(AF144:AK156)</f>
        <v>0</v>
      </c>
      <c r="AG157" s="533"/>
      <c r="AH157" s="533"/>
      <c r="AI157" s="533"/>
      <c r="AJ157" s="533"/>
      <c r="AK157" s="533"/>
      <c r="AL157" s="533">
        <f>SUM(AL144:AP156)</f>
        <v>0</v>
      </c>
      <c r="AM157" s="533"/>
      <c r="AN157" s="533"/>
      <c r="AO157" s="533"/>
      <c r="AP157" s="533"/>
      <c r="AR157" s="562" t="s">
        <v>605</v>
      </c>
      <c r="AS157" s="562"/>
      <c r="AT157" s="562"/>
      <c r="AU157" s="562"/>
      <c r="AV157" s="562"/>
      <c r="AW157" s="562"/>
      <c r="AX157" s="562"/>
      <c r="AY157" s="562"/>
      <c r="AZ157" s="562"/>
      <c r="BA157" s="562"/>
      <c r="BB157" s="562"/>
      <c r="BC157" s="562"/>
      <c r="BD157" s="562"/>
      <c r="BE157" s="562"/>
      <c r="BF157" s="562"/>
      <c r="BG157" s="562"/>
      <c r="BH157" s="562"/>
      <c r="BI157" s="562"/>
      <c r="BJ157" s="562"/>
      <c r="BK157" s="562"/>
      <c r="BL157" s="562"/>
      <c r="BM157" s="562"/>
      <c r="BN157" s="562"/>
      <c r="BO157" s="562"/>
      <c r="BP157" s="562"/>
      <c r="BQ157" s="562"/>
      <c r="BR157" s="562"/>
      <c r="BS157" s="562"/>
      <c r="BT157" s="562"/>
      <c r="BU157" s="562"/>
      <c r="BV157" s="562"/>
      <c r="BW157" s="562"/>
      <c r="BX157" s="562"/>
      <c r="BY157" s="562"/>
      <c r="BZ157" s="562"/>
      <c r="CA157" s="562"/>
      <c r="CB157" s="562"/>
      <c r="CC157" s="562"/>
      <c r="CD157" s="562"/>
      <c r="CE157" s="562"/>
      <c r="CF157" s="562"/>
      <c r="CG157" s="562"/>
      <c r="CH157" s="562"/>
      <c r="CI157" s="562"/>
    </row>
    <row r="158" spans="1:87" ht="12" customHeight="1">
      <c r="A158" s="609" t="s">
        <v>606</v>
      </c>
      <c r="B158" s="609"/>
      <c r="C158" s="609"/>
      <c r="D158" s="609"/>
      <c r="E158" s="609"/>
      <c r="F158" s="609"/>
      <c r="G158" s="609"/>
      <c r="H158" s="609"/>
      <c r="I158" s="609"/>
      <c r="J158" s="609"/>
      <c r="K158" s="609"/>
      <c r="L158" s="609" t="s">
        <v>607</v>
      </c>
      <c r="M158" s="609"/>
      <c r="N158" s="609"/>
      <c r="O158" s="609"/>
      <c r="P158" s="609"/>
      <c r="Q158" s="609"/>
      <c r="R158" s="609"/>
      <c r="S158" s="609"/>
      <c r="T158" s="609"/>
      <c r="U158" s="609"/>
      <c r="V158" s="609"/>
      <c r="W158" s="609"/>
      <c r="X158" s="609"/>
      <c r="Y158" s="609"/>
      <c r="Z158" s="609"/>
      <c r="AA158" s="609"/>
      <c r="AB158" s="609"/>
      <c r="AC158" s="609"/>
      <c r="AD158" s="609"/>
      <c r="AE158" s="609"/>
      <c r="AF158" s="609"/>
      <c r="AG158" s="609"/>
      <c r="AH158" s="609"/>
      <c r="AI158" s="609"/>
      <c r="AJ158" s="2"/>
      <c r="AK158" s="2"/>
      <c r="AL158" s="2"/>
      <c r="AM158" s="2"/>
      <c r="AN158" s="2"/>
      <c r="AO158" s="2"/>
      <c r="AP158" s="2"/>
      <c r="AR158" s="610" t="s">
        <v>176</v>
      </c>
      <c r="AS158" s="611"/>
      <c r="AT158" s="611"/>
      <c r="AU158" s="611"/>
      <c r="AV158" s="611"/>
      <c r="AW158" s="611"/>
      <c r="AX158" s="611"/>
      <c r="AY158" s="611"/>
      <c r="AZ158" s="611"/>
      <c r="BA158" s="611"/>
      <c r="BB158" s="611"/>
      <c r="BC158" s="611"/>
      <c r="BD158" s="611"/>
      <c r="BE158" s="611"/>
      <c r="BF158" s="611"/>
      <c r="BG158" s="611"/>
      <c r="BH158" s="611"/>
      <c r="BI158" s="611"/>
      <c r="BJ158" s="611"/>
      <c r="BK158" s="611"/>
      <c r="BL158" s="611"/>
      <c r="BM158" s="611"/>
      <c r="BN158" s="611"/>
      <c r="BO158" s="611"/>
      <c r="BP158" s="611"/>
      <c r="BQ158" s="611"/>
      <c r="BR158" s="611"/>
      <c r="BS158" s="611"/>
      <c r="BT158" s="611"/>
      <c r="BU158" s="611"/>
      <c r="BV158" s="611"/>
      <c r="BW158" s="611"/>
      <c r="BX158" s="611"/>
      <c r="BY158" s="612"/>
      <c r="BZ158" s="610" t="s">
        <v>13</v>
      </c>
      <c r="CA158" s="611"/>
      <c r="CB158" s="612"/>
      <c r="CC158" s="610" t="s">
        <v>608</v>
      </c>
      <c r="CD158" s="611"/>
      <c r="CE158" s="611"/>
      <c r="CF158" s="611"/>
      <c r="CG158" s="611"/>
      <c r="CH158" s="611"/>
      <c r="CI158" s="612"/>
    </row>
    <row r="159" spans="1:87" ht="12" customHeight="1">
      <c r="A159" s="80" t="s">
        <v>534</v>
      </c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566" t="s">
        <v>609</v>
      </c>
      <c r="M159" s="566"/>
      <c r="N159" s="566"/>
      <c r="O159" s="566"/>
      <c r="P159" s="566"/>
      <c r="Q159" s="566"/>
      <c r="R159" s="566"/>
      <c r="S159" s="566"/>
      <c r="T159" s="566"/>
      <c r="U159" s="566"/>
      <c r="V159" s="566"/>
      <c r="W159" s="566"/>
      <c r="X159" s="566"/>
      <c r="Y159" s="566"/>
      <c r="Z159" s="566"/>
      <c r="AA159" s="566"/>
      <c r="AB159" s="566"/>
      <c r="AC159" s="566"/>
      <c r="AD159" s="566"/>
      <c r="AE159" s="566"/>
      <c r="AF159" s="566"/>
      <c r="AG159" s="566"/>
      <c r="AH159" s="566"/>
      <c r="AI159" s="566"/>
      <c r="AJ159" s="602" t="s">
        <v>610</v>
      </c>
      <c r="AK159" s="602"/>
      <c r="AL159" s="602"/>
      <c r="AM159" s="616"/>
      <c r="AN159" s="616"/>
      <c r="AO159" s="616"/>
      <c r="AP159" s="616"/>
      <c r="AR159" s="613"/>
      <c r="AS159" s="614"/>
      <c r="AT159" s="614"/>
      <c r="AU159" s="614"/>
      <c r="AV159" s="614"/>
      <c r="AW159" s="614"/>
      <c r="AX159" s="614"/>
      <c r="AY159" s="614"/>
      <c r="AZ159" s="614"/>
      <c r="BA159" s="614"/>
      <c r="BB159" s="614"/>
      <c r="BC159" s="614"/>
      <c r="BD159" s="614"/>
      <c r="BE159" s="614"/>
      <c r="BF159" s="614"/>
      <c r="BG159" s="614"/>
      <c r="BH159" s="614"/>
      <c r="BI159" s="614"/>
      <c r="BJ159" s="614"/>
      <c r="BK159" s="614"/>
      <c r="BL159" s="614"/>
      <c r="BM159" s="614"/>
      <c r="BN159" s="614"/>
      <c r="BO159" s="614"/>
      <c r="BP159" s="614"/>
      <c r="BQ159" s="614"/>
      <c r="BR159" s="614"/>
      <c r="BS159" s="614"/>
      <c r="BT159" s="614"/>
      <c r="BU159" s="614"/>
      <c r="BV159" s="614"/>
      <c r="BW159" s="614"/>
      <c r="BX159" s="614"/>
      <c r="BY159" s="615"/>
      <c r="BZ159" s="613"/>
      <c r="CA159" s="614"/>
      <c r="CB159" s="615"/>
      <c r="CC159" s="613"/>
      <c r="CD159" s="614"/>
      <c r="CE159" s="614"/>
      <c r="CF159" s="614"/>
      <c r="CG159" s="614"/>
      <c r="CH159" s="614"/>
      <c r="CI159" s="615"/>
    </row>
    <row r="160" spans="1:87" ht="12" customHeight="1">
      <c r="A160" s="80" t="s">
        <v>534</v>
      </c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566" t="s">
        <v>611</v>
      </c>
      <c r="M160" s="566"/>
      <c r="N160" s="566"/>
      <c r="O160" s="566"/>
      <c r="P160" s="566"/>
      <c r="Q160" s="566"/>
      <c r="R160" s="566"/>
      <c r="S160" s="566"/>
      <c r="T160" s="566"/>
      <c r="U160" s="566"/>
      <c r="V160" s="566"/>
      <c r="W160" s="566"/>
      <c r="X160" s="566"/>
      <c r="Y160" s="566"/>
      <c r="Z160" s="566"/>
      <c r="AA160" s="566"/>
      <c r="AB160" s="566"/>
      <c r="AC160" s="566"/>
      <c r="AD160" s="566"/>
      <c r="AE160" s="566"/>
      <c r="AF160" s="566"/>
      <c r="AG160" s="566"/>
      <c r="AH160" s="566"/>
      <c r="AI160" s="566"/>
      <c r="AJ160" s="602" t="s">
        <v>612</v>
      </c>
      <c r="AK160" s="602"/>
      <c r="AL160" s="602"/>
      <c r="AM160" s="603"/>
      <c r="AN160" s="603"/>
      <c r="AO160" s="603"/>
      <c r="AP160" s="603"/>
      <c r="AR160" s="599">
        <v>1</v>
      </c>
      <c r="AS160" s="599"/>
      <c r="AT160" s="599"/>
      <c r="AU160" s="599"/>
      <c r="AV160" s="599"/>
      <c r="AW160" s="599"/>
      <c r="AX160" s="599"/>
      <c r="AY160" s="599"/>
      <c r="AZ160" s="599"/>
      <c r="BA160" s="599"/>
      <c r="BB160" s="599"/>
      <c r="BC160" s="599"/>
      <c r="BD160" s="599"/>
      <c r="BE160" s="599"/>
      <c r="BF160" s="599"/>
      <c r="BG160" s="599"/>
      <c r="BH160" s="599"/>
      <c r="BI160" s="599"/>
      <c r="BJ160" s="599"/>
      <c r="BK160" s="599"/>
      <c r="BL160" s="599"/>
      <c r="BM160" s="599"/>
      <c r="BN160" s="599"/>
      <c r="BO160" s="599"/>
      <c r="BP160" s="599"/>
      <c r="BQ160" s="599"/>
      <c r="BR160" s="599"/>
      <c r="BS160" s="599"/>
      <c r="BT160" s="599"/>
      <c r="BU160" s="599"/>
      <c r="BV160" s="599"/>
      <c r="BW160" s="599"/>
      <c r="BX160" s="599"/>
      <c r="BY160" s="599"/>
      <c r="BZ160" s="599">
        <v>2</v>
      </c>
      <c r="CA160" s="599"/>
      <c r="CB160" s="599"/>
      <c r="CC160" s="599">
        <v>3</v>
      </c>
      <c r="CD160" s="599"/>
      <c r="CE160" s="599"/>
      <c r="CF160" s="599"/>
      <c r="CG160" s="599"/>
      <c r="CH160" s="599"/>
      <c r="CI160" s="599"/>
    </row>
    <row r="161" spans="1:87" ht="12" customHeight="1">
      <c r="A161" s="80" t="s">
        <v>534</v>
      </c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566" t="s">
        <v>613</v>
      </c>
      <c r="M161" s="566"/>
      <c r="N161" s="566"/>
      <c r="O161" s="566"/>
      <c r="P161" s="566"/>
      <c r="Q161" s="566"/>
      <c r="R161" s="566"/>
      <c r="S161" s="566"/>
      <c r="T161" s="566"/>
      <c r="U161" s="566"/>
      <c r="V161" s="566"/>
      <c r="W161" s="566"/>
      <c r="X161" s="566"/>
      <c r="Y161" s="566"/>
      <c r="Z161" s="566"/>
      <c r="AA161" s="566"/>
      <c r="AB161" s="566"/>
      <c r="AC161" s="566"/>
      <c r="AD161" s="566"/>
      <c r="AE161" s="566"/>
      <c r="AF161" s="566"/>
      <c r="AG161" s="566"/>
      <c r="AH161" s="566"/>
      <c r="AI161" s="566"/>
      <c r="AJ161" s="602" t="s">
        <v>614</v>
      </c>
      <c r="AK161" s="602"/>
      <c r="AL161" s="602"/>
      <c r="AM161" s="603"/>
      <c r="AN161" s="603"/>
      <c r="AO161" s="603"/>
      <c r="AP161" s="603"/>
      <c r="AR161" s="578" t="s">
        <v>615</v>
      </c>
      <c r="AS161" s="578"/>
      <c r="AT161" s="578"/>
      <c r="AU161" s="578"/>
      <c r="AV161" s="578"/>
      <c r="AW161" s="578"/>
      <c r="AX161" s="578"/>
      <c r="AY161" s="578"/>
      <c r="AZ161" s="578"/>
      <c r="BA161" s="578"/>
      <c r="BB161" s="578"/>
      <c r="BC161" s="578"/>
      <c r="BD161" s="578"/>
      <c r="BE161" s="578"/>
      <c r="BF161" s="578"/>
      <c r="BG161" s="578"/>
      <c r="BH161" s="578"/>
      <c r="BI161" s="578"/>
      <c r="BJ161" s="578"/>
      <c r="BK161" s="578"/>
      <c r="BL161" s="578"/>
      <c r="BM161" s="578"/>
      <c r="BN161" s="578"/>
      <c r="BO161" s="578"/>
      <c r="BP161" s="578"/>
      <c r="BQ161" s="578"/>
      <c r="BR161" s="578"/>
      <c r="BS161" s="578"/>
      <c r="BT161" s="578"/>
      <c r="BU161" s="578"/>
      <c r="BV161" s="578"/>
      <c r="BW161" s="578"/>
      <c r="BX161" s="578"/>
      <c r="BY161" s="578"/>
      <c r="BZ161" s="535">
        <v>960</v>
      </c>
      <c r="CA161" s="535"/>
      <c r="CB161" s="535"/>
      <c r="CC161" s="601"/>
      <c r="CD161" s="601"/>
      <c r="CE161" s="601"/>
      <c r="CF161" s="601"/>
      <c r="CG161" s="601"/>
      <c r="CH161" s="601"/>
      <c r="CI161" s="601"/>
    </row>
    <row r="162" spans="1:87" ht="12" customHeight="1">
      <c r="A162" s="80" t="s">
        <v>534</v>
      </c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566" t="s">
        <v>616</v>
      </c>
      <c r="M162" s="566"/>
      <c r="N162" s="566"/>
      <c r="O162" s="566"/>
      <c r="P162" s="566"/>
      <c r="Q162" s="566"/>
      <c r="R162" s="566"/>
      <c r="S162" s="566"/>
      <c r="T162" s="566"/>
      <c r="U162" s="566"/>
      <c r="V162" s="566"/>
      <c r="W162" s="566"/>
      <c r="X162" s="566"/>
      <c r="Y162" s="566"/>
      <c r="Z162" s="566"/>
      <c r="AA162" s="566"/>
      <c r="AB162" s="566"/>
      <c r="AC162" s="566"/>
      <c r="AD162" s="566"/>
      <c r="AE162" s="566"/>
      <c r="AF162" s="566"/>
      <c r="AG162" s="566"/>
      <c r="AH162" s="566"/>
      <c r="AI162" s="566"/>
      <c r="AJ162" s="602" t="s">
        <v>617</v>
      </c>
      <c r="AK162" s="602"/>
      <c r="AL162" s="602"/>
      <c r="AM162" s="603"/>
      <c r="AN162" s="603"/>
      <c r="AO162" s="603"/>
      <c r="AP162" s="603"/>
      <c r="AR162" s="579" t="s">
        <v>618</v>
      </c>
      <c r="AS162" s="579"/>
      <c r="AT162" s="579"/>
      <c r="AU162" s="579"/>
      <c r="AV162" s="579"/>
      <c r="AW162" s="579"/>
      <c r="AX162" s="579"/>
      <c r="AY162" s="579"/>
      <c r="AZ162" s="579"/>
      <c r="BA162" s="579"/>
      <c r="BB162" s="579"/>
      <c r="BC162" s="579"/>
      <c r="BD162" s="579"/>
      <c r="BE162" s="579"/>
      <c r="BF162" s="579"/>
      <c r="BG162" s="579"/>
      <c r="BH162" s="579"/>
      <c r="BI162" s="579"/>
      <c r="BJ162" s="579"/>
      <c r="BK162" s="579"/>
      <c r="BL162" s="579"/>
      <c r="BM162" s="579"/>
      <c r="BN162" s="579"/>
      <c r="BO162" s="579"/>
      <c r="BP162" s="579"/>
      <c r="BQ162" s="579"/>
      <c r="BR162" s="579"/>
      <c r="BS162" s="579"/>
      <c r="BT162" s="579"/>
      <c r="BU162" s="579"/>
      <c r="BV162" s="579"/>
      <c r="BW162" s="579"/>
      <c r="BX162" s="579"/>
      <c r="BY162" s="579"/>
      <c r="BZ162" s="535">
        <v>970</v>
      </c>
      <c r="CA162" s="535"/>
      <c r="CB162" s="535"/>
      <c r="CC162" s="601"/>
      <c r="CD162" s="601"/>
      <c r="CE162" s="601"/>
      <c r="CF162" s="601"/>
      <c r="CG162" s="601"/>
      <c r="CH162" s="601"/>
      <c r="CI162" s="601"/>
    </row>
    <row r="163" spans="1:87" ht="12" customHeight="1">
      <c r="A163" s="566" t="s">
        <v>619</v>
      </c>
      <c r="B163" s="566"/>
      <c r="C163" s="566"/>
      <c r="D163" s="566"/>
      <c r="E163" s="566"/>
      <c r="F163" s="566"/>
      <c r="G163" s="566"/>
      <c r="H163" s="566"/>
      <c r="I163" s="566"/>
      <c r="J163" s="566"/>
      <c r="K163" s="566"/>
      <c r="L163" s="566"/>
      <c r="M163" s="566"/>
      <c r="N163" s="566"/>
      <c r="O163" s="566"/>
      <c r="P163" s="566"/>
      <c r="Q163" s="566"/>
      <c r="R163" s="566"/>
      <c r="S163" s="566"/>
      <c r="T163" s="566"/>
      <c r="U163" s="566"/>
      <c r="V163" s="566"/>
      <c r="W163" s="566"/>
      <c r="X163" s="566"/>
      <c r="Y163" s="566"/>
      <c r="Z163" s="566"/>
      <c r="AA163" s="566"/>
      <c r="AB163" s="566"/>
      <c r="AC163" s="566"/>
      <c r="AD163" s="566"/>
      <c r="AE163" s="566"/>
      <c r="AF163" s="566"/>
      <c r="AG163" s="566"/>
      <c r="AH163" s="566"/>
      <c r="AI163" s="566"/>
      <c r="AJ163" s="602" t="s">
        <v>620</v>
      </c>
      <c r="AK163" s="602"/>
      <c r="AL163" s="602"/>
      <c r="AM163" s="603"/>
      <c r="AN163" s="603"/>
      <c r="AO163" s="603"/>
      <c r="AP163" s="603"/>
      <c r="AR163" s="580" t="s">
        <v>621</v>
      </c>
      <c r="AS163" s="581"/>
      <c r="AT163" s="581"/>
      <c r="AU163" s="581"/>
      <c r="AV163" s="581"/>
      <c r="AW163" s="581"/>
      <c r="AX163" s="581"/>
      <c r="AY163" s="581"/>
      <c r="AZ163" s="581"/>
      <c r="BA163" s="581"/>
      <c r="BB163" s="581"/>
      <c r="BC163" s="581"/>
      <c r="BD163" s="581"/>
      <c r="BE163" s="581"/>
      <c r="BF163" s="581"/>
      <c r="BG163" s="581"/>
      <c r="BH163" s="581"/>
      <c r="BI163" s="581"/>
      <c r="BJ163" s="581"/>
      <c r="BK163" s="581"/>
      <c r="BL163" s="581"/>
      <c r="BM163" s="581"/>
      <c r="BN163" s="581"/>
      <c r="BO163" s="581"/>
      <c r="BP163" s="581"/>
      <c r="BQ163" s="581"/>
      <c r="BR163" s="581"/>
      <c r="BS163" s="581"/>
      <c r="BT163" s="581"/>
      <c r="BU163" s="581"/>
      <c r="BV163" s="581"/>
      <c r="BW163" s="581"/>
      <c r="BX163" s="581"/>
      <c r="BY163" s="582"/>
      <c r="BZ163" s="535">
        <v>980</v>
      </c>
      <c r="CA163" s="535"/>
      <c r="CB163" s="535"/>
      <c r="CC163" s="601"/>
      <c r="CD163" s="601"/>
      <c r="CE163" s="601"/>
      <c r="CF163" s="601"/>
      <c r="CG163" s="601"/>
      <c r="CH163" s="601"/>
      <c r="CI163" s="601"/>
    </row>
    <row r="164" spans="1:87" ht="12" customHeight="1">
      <c r="A164" s="604" t="s">
        <v>622</v>
      </c>
      <c r="B164" s="604"/>
      <c r="C164" s="604"/>
      <c r="D164" s="604"/>
      <c r="E164" s="604"/>
      <c r="F164" s="604"/>
      <c r="G164" s="604"/>
      <c r="H164" s="604"/>
      <c r="I164" s="604"/>
      <c r="J164" s="604"/>
      <c r="K164" s="604"/>
      <c r="L164" s="566" t="s">
        <v>623</v>
      </c>
      <c r="M164" s="566"/>
      <c r="N164" s="566"/>
      <c r="O164" s="566"/>
      <c r="P164" s="566"/>
      <c r="Q164" s="566"/>
      <c r="R164" s="566"/>
      <c r="S164" s="566"/>
      <c r="T164" s="566"/>
      <c r="U164" s="566"/>
      <c r="V164" s="566"/>
      <c r="W164" s="566"/>
      <c r="X164" s="566"/>
      <c r="Y164" s="566"/>
      <c r="Z164" s="566"/>
      <c r="AA164" s="566"/>
      <c r="AB164" s="566"/>
      <c r="AC164" s="566"/>
      <c r="AD164" s="566"/>
      <c r="AE164" s="566"/>
      <c r="AF164" s="566"/>
      <c r="AG164" s="566"/>
      <c r="AH164" s="566"/>
      <c r="AI164" s="566"/>
      <c r="AJ164" s="566" t="s">
        <v>624</v>
      </c>
      <c r="AK164" s="566"/>
      <c r="AL164" s="566"/>
      <c r="AM164" s="605"/>
      <c r="AN164" s="605"/>
      <c r="AO164" s="605"/>
      <c r="AP164" s="605"/>
      <c r="AR164" s="606" t="s">
        <v>625</v>
      </c>
      <c r="AS164" s="607"/>
      <c r="AT164" s="607"/>
      <c r="AU164" s="607"/>
      <c r="AV164" s="607"/>
      <c r="AW164" s="607"/>
      <c r="AX164" s="607"/>
      <c r="AY164" s="607"/>
      <c r="AZ164" s="607"/>
      <c r="BA164" s="607"/>
      <c r="BB164" s="607"/>
      <c r="BC164" s="607"/>
      <c r="BD164" s="607"/>
      <c r="BE164" s="607"/>
      <c r="BF164" s="607"/>
      <c r="BG164" s="607"/>
      <c r="BH164" s="607"/>
      <c r="BI164" s="607"/>
      <c r="BJ164" s="607"/>
      <c r="BK164" s="607"/>
      <c r="BL164" s="607"/>
      <c r="BM164" s="607"/>
      <c r="BN164" s="607"/>
      <c r="BO164" s="607"/>
      <c r="BP164" s="607"/>
      <c r="BQ164" s="607"/>
      <c r="BR164" s="607"/>
      <c r="BS164" s="607"/>
      <c r="BT164" s="607"/>
      <c r="BU164" s="607"/>
      <c r="BV164" s="607"/>
      <c r="BW164" s="607"/>
      <c r="BX164" s="607"/>
      <c r="BY164" s="608"/>
      <c r="BZ164" s="535"/>
      <c r="CA164" s="535"/>
      <c r="CB164" s="535"/>
      <c r="CC164" s="601"/>
      <c r="CD164" s="601"/>
      <c r="CE164" s="601"/>
      <c r="CF164" s="601"/>
      <c r="CG164" s="601"/>
      <c r="CH164" s="601"/>
      <c r="CI164" s="601"/>
    </row>
    <row r="165" spans="1:87" ht="3.75" customHeight="1">
      <c r="A165" s="91"/>
      <c r="B165" s="91"/>
      <c r="C165" s="91"/>
      <c r="D165" s="9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/>
      <c r="AJ165" s="71"/>
      <c r="AK165" s="71"/>
      <c r="AL165" s="71"/>
      <c r="AM165" s="71"/>
      <c r="AN165" s="71"/>
      <c r="AO165" s="71"/>
      <c r="AP165" s="71"/>
      <c r="AR165" s="75"/>
      <c r="AS165" s="75"/>
      <c r="AT165" s="75"/>
      <c r="AU165" s="75"/>
      <c r="AV165" s="75"/>
      <c r="AW165" s="75"/>
      <c r="AX165" s="75"/>
      <c r="AY165" s="75"/>
      <c r="AZ165" s="75"/>
      <c r="BA165" s="75"/>
      <c r="BB165" s="75"/>
      <c r="BC165" s="75"/>
      <c r="BD165" s="75"/>
      <c r="BE165" s="75"/>
      <c r="BF165" s="75"/>
      <c r="BG165" s="75"/>
      <c r="BH165" s="75"/>
      <c r="BI165" s="75"/>
      <c r="BJ165" s="75"/>
      <c r="BK165" s="75"/>
      <c r="BL165" s="75"/>
      <c r="BM165" s="75"/>
      <c r="BN165" s="75"/>
      <c r="BO165" s="75"/>
      <c r="BP165" s="75"/>
      <c r="BQ165" s="75"/>
      <c r="BR165" s="75"/>
      <c r="BS165" s="75"/>
      <c r="BT165" s="75"/>
      <c r="BU165" s="75"/>
      <c r="BV165" s="75"/>
      <c r="BW165" s="75"/>
      <c r="BX165" s="75"/>
      <c r="BY165" s="75"/>
      <c r="BZ165" s="89"/>
      <c r="CA165" s="89"/>
      <c r="CB165" s="89"/>
      <c r="CC165" s="4"/>
      <c r="CD165" s="4"/>
      <c r="CE165" s="4"/>
      <c r="CF165" s="4"/>
      <c r="CG165" s="4"/>
      <c r="CH165" s="4"/>
      <c r="CI165" s="4"/>
    </row>
    <row r="166" spans="1:42" ht="12" customHeight="1">
      <c r="A166" s="600" t="s">
        <v>626</v>
      </c>
      <c r="B166" s="600"/>
      <c r="C166" s="600"/>
      <c r="D166" s="600"/>
      <c r="E166" s="600"/>
      <c r="F166" s="600"/>
      <c r="G166" s="600"/>
      <c r="H166" s="600"/>
      <c r="I166" s="600"/>
      <c r="J166" s="600"/>
      <c r="K166" s="600"/>
      <c r="L166" s="600"/>
      <c r="M166" s="600"/>
      <c r="N166" s="600"/>
      <c r="O166" s="600"/>
      <c r="P166" s="600"/>
      <c r="Q166" s="600"/>
      <c r="R166" s="600"/>
      <c r="S166" s="600"/>
      <c r="T166" s="600"/>
      <c r="U166" s="600"/>
      <c r="V166" s="600"/>
      <c r="W166" s="600"/>
      <c r="X166" s="600"/>
      <c r="Y166" s="600"/>
      <c r="Z166" s="600"/>
      <c r="AA166" s="600"/>
      <c r="AB166" s="600"/>
      <c r="AC166" s="600"/>
      <c r="AD166" s="600"/>
      <c r="AE166" s="600"/>
      <c r="AF166" s="600"/>
      <c r="AG166" s="600"/>
      <c r="AH166" s="600"/>
      <c r="AI166" s="600"/>
      <c r="AJ166" s="600"/>
      <c r="AK166" s="600"/>
      <c r="AL166" s="600"/>
      <c r="AM166" s="600"/>
      <c r="AN166" s="600"/>
      <c r="AO166" s="600"/>
      <c r="AP166" s="600"/>
    </row>
    <row r="167" ht="5.25" customHeight="1"/>
    <row r="168" spans="1:87" ht="12" customHeight="1">
      <c r="A168" s="562" t="s">
        <v>627</v>
      </c>
      <c r="B168" s="562"/>
      <c r="C168" s="562"/>
      <c r="D168" s="562"/>
      <c r="E168" s="562"/>
      <c r="F168" s="562"/>
      <c r="G168" s="562"/>
      <c r="H168" s="562"/>
      <c r="I168" s="562"/>
      <c r="J168" s="562"/>
      <c r="K168" s="562"/>
      <c r="L168" s="562"/>
      <c r="M168" s="562"/>
      <c r="N168" s="562"/>
      <c r="O168" s="562"/>
      <c r="P168" s="562"/>
      <c r="Q168" s="562"/>
      <c r="R168" s="562"/>
      <c r="S168" s="562"/>
      <c r="T168" s="562"/>
      <c r="U168" s="562"/>
      <c r="V168" s="562"/>
      <c r="W168" s="562"/>
      <c r="X168" s="562"/>
      <c r="Y168" s="562"/>
      <c r="Z168" s="562"/>
      <c r="AA168" s="562"/>
      <c r="AB168" s="562"/>
      <c r="AC168" s="562"/>
      <c r="AD168" s="562"/>
      <c r="AE168" s="562"/>
      <c r="AF168" s="562"/>
      <c r="AG168" s="562"/>
      <c r="AH168" s="562"/>
      <c r="AI168" s="562"/>
      <c r="AJ168" s="562"/>
      <c r="AK168" s="562"/>
      <c r="AL168" s="562"/>
      <c r="AM168" s="562"/>
      <c r="AN168" s="562"/>
      <c r="AO168" s="562"/>
      <c r="AP168" s="562"/>
      <c r="AR168" s="562" t="s">
        <v>628</v>
      </c>
      <c r="AS168" s="562"/>
      <c r="AT168" s="562"/>
      <c r="AU168" s="562"/>
      <c r="AV168" s="562"/>
      <c r="AW168" s="562"/>
      <c r="AX168" s="562"/>
      <c r="AY168" s="562"/>
      <c r="AZ168" s="562"/>
      <c r="BA168" s="562"/>
      <c r="BB168" s="562"/>
      <c r="BC168" s="562"/>
      <c r="BD168" s="562"/>
      <c r="BE168" s="562"/>
      <c r="BF168" s="562"/>
      <c r="BG168" s="562"/>
      <c r="BH168" s="562"/>
      <c r="BI168" s="562"/>
      <c r="BJ168" s="562"/>
      <c r="BK168" s="562"/>
      <c r="BL168" s="562"/>
      <c r="BM168" s="562"/>
      <c r="BN168" s="562"/>
      <c r="BO168" s="562"/>
      <c r="BP168" s="562"/>
      <c r="BQ168" s="562"/>
      <c r="BR168" s="562"/>
      <c r="BS168" s="562"/>
      <c r="BT168" s="562"/>
      <c r="BU168" s="562"/>
      <c r="BV168" s="562"/>
      <c r="BW168" s="562"/>
      <c r="BX168" s="562"/>
      <c r="BY168" s="562"/>
      <c r="BZ168" s="562"/>
      <c r="CA168" s="562"/>
      <c r="CB168" s="562"/>
      <c r="CC168" s="562"/>
      <c r="CD168" s="562"/>
      <c r="CE168" s="562"/>
      <c r="CF168" s="562"/>
      <c r="CG168" s="562"/>
      <c r="CH168" s="562"/>
      <c r="CI168" s="562"/>
    </row>
    <row r="169" spans="1:87" ht="24" customHeight="1">
      <c r="A169" s="576" t="s">
        <v>176</v>
      </c>
      <c r="B169" s="576"/>
      <c r="C169" s="576"/>
      <c r="D169" s="576"/>
      <c r="E169" s="576"/>
      <c r="F169" s="576"/>
      <c r="G169" s="576"/>
      <c r="H169" s="576"/>
      <c r="I169" s="576"/>
      <c r="J169" s="576"/>
      <c r="K169" s="576"/>
      <c r="L169" s="576"/>
      <c r="M169" s="576"/>
      <c r="N169" s="576"/>
      <c r="O169" s="576"/>
      <c r="P169" s="576"/>
      <c r="Q169" s="576"/>
      <c r="R169" s="576"/>
      <c r="S169" s="576"/>
      <c r="T169" s="576"/>
      <c r="U169" s="576"/>
      <c r="V169" s="576"/>
      <c r="W169" s="576"/>
      <c r="X169" s="576"/>
      <c r="Y169" s="576"/>
      <c r="Z169" s="576"/>
      <c r="AA169" s="576"/>
      <c r="AB169" s="576"/>
      <c r="AC169" s="576"/>
      <c r="AD169" s="576"/>
      <c r="AE169" s="576"/>
      <c r="AF169" s="576"/>
      <c r="AG169" s="576" t="s">
        <v>13</v>
      </c>
      <c r="AH169" s="576"/>
      <c r="AI169" s="576"/>
      <c r="AJ169" s="576" t="s">
        <v>608</v>
      </c>
      <c r="AK169" s="576"/>
      <c r="AL169" s="576"/>
      <c r="AM169" s="576"/>
      <c r="AN169" s="576"/>
      <c r="AO169" s="576"/>
      <c r="AP169" s="576"/>
      <c r="AR169" s="576" t="s">
        <v>176</v>
      </c>
      <c r="AS169" s="576"/>
      <c r="AT169" s="576"/>
      <c r="AU169" s="576"/>
      <c r="AV169" s="576"/>
      <c r="AW169" s="576"/>
      <c r="AX169" s="576"/>
      <c r="AY169" s="576"/>
      <c r="AZ169" s="576"/>
      <c r="BA169" s="576"/>
      <c r="BB169" s="576"/>
      <c r="BC169" s="576"/>
      <c r="BD169" s="576"/>
      <c r="BE169" s="576"/>
      <c r="BF169" s="576"/>
      <c r="BG169" s="576"/>
      <c r="BH169" s="576"/>
      <c r="BI169" s="576"/>
      <c r="BJ169" s="576"/>
      <c r="BK169" s="576"/>
      <c r="BL169" s="576"/>
      <c r="BM169" s="576"/>
      <c r="BN169" s="576"/>
      <c r="BO169" s="576"/>
      <c r="BP169" s="576"/>
      <c r="BQ169" s="576"/>
      <c r="BR169" s="576"/>
      <c r="BS169" s="576"/>
      <c r="BT169" s="576"/>
      <c r="BU169" s="576"/>
      <c r="BV169" s="576"/>
      <c r="BW169" s="576"/>
      <c r="BX169" s="576"/>
      <c r="BY169" s="576"/>
      <c r="BZ169" s="576" t="s">
        <v>13</v>
      </c>
      <c r="CA169" s="576"/>
      <c r="CB169" s="576"/>
      <c r="CC169" s="576" t="s">
        <v>608</v>
      </c>
      <c r="CD169" s="576"/>
      <c r="CE169" s="576"/>
      <c r="CF169" s="576"/>
      <c r="CG169" s="576"/>
      <c r="CH169" s="576"/>
      <c r="CI169" s="576"/>
    </row>
    <row r="170" spans="1:87" ht="12" customHeight="1">
      <c r="A170" s="599">
        <v>1</v>
      </c>
      <c r="B170" s="599"/>
      <c r="C170" s="599"/>
      <c r="D170" s="599"/>
      <c r="E170" s="599"/>
      <c r="F170" s="599"/>
      <c r="G170" s="599"/>
      <c r="H170" s="599"/>
      <c r="I170" s="599"/>
      <c r="J170" s="599"/>
      <c r="K170" s="599"/>
      <c r="L170" s="599"/>
      <c r="M170" s="599"/>
      <c r="N170" s="599"/>
      <c r="O170" s="599"/>
      <c r="P170" s="599"/>
      <c r="Q170" s="599"/>
      <c r="R170" s="599"/>
      <c r="S170" s="599"/>
      <c r="T170" s="599"/>
      <c r="U170" s="599"/>
      <c r="V170" s="599"/>
      <c r="W170" s="599"/>
      <c r="X170" s="599"/>
      <c r="Y170" s="599"/>
      <c r="Z170" s="599"/>
      <c r="AA170" s="599"/>
      <c r="AB170" s="599"/>
      <c r="AC170" s="599"/>
      <c r="AD170" s="599"/>
      <c r="AE170" s="599"/>
      <c r="AF170" s="599"/>
      <c r="AG170" s="535">
        <v>2</v>
      </c>
      <c r="AH170" s="535"/>
      <c r="AI170" s="535"/>
      <c r="AJ170" s="535">
        <v>3</v>
      </c>
      <c r="AK170" s="535"/>
      <c r="AL170" s="535"/>
      <c r="AM170" s="535"/>
      <c r="AN170" s="535"/>
      <c r="AO170" s="535"/>
      <c r="AP170" s="535"/>
      <c r="AR170" s="599">
        <v>1</v>
      </c>
      <c r="AS170" s="599"/>
      <c r="AT170" s="599"/>
      <c r="AU170" s="599"/>
      <c r="AV170" s="599"/>
      <c r="AW170" s="599"/>
      <c r="AX170" s="599"/>
      <c r="AY170" s="599"/>
      <c r="AZ170" s="599"/>
      <c r="BA170" s="599"/>
      <c r="BB170" s="599"/>
      <c r="BC170" s="599"/>
      <c r="BD170" s="599"/>
      <c r="BE170" s="599"/>
      <c r="BF170" s="599"/>
      <c r="BG170" s="599"/>
      <c r="BH170" s="599"/>
      <c r="BI170" s="599"/>
      <c r="BJ170" s="599"/>
      <c r="BK170" s="599"/>
      <c r="BL170" s="599"/>
      <c r="BM170" s="599"/>
      <c r="BN170" s="599"/>
      <c r="BO170" s="599"/>
      <c r="BP170" s="599"/>
      <c r="BQ170" s="599"/>
      <c r="BR170" s="599"/>
      <c r="BS170" s="599"/>
      <c r="BT170" s="599"/>
      <c r="BU170" s="599"/>
      <c r="BV170" s="599"/>
      <c r="BW170" s="599"/>
      <c r="BX170" s="599"/>
      <c r="BY170" s="599"/>
      <c r="BZ170" s="535">
        <v>2</v>
      </c>
      <c r="CA170" s="535"/>
      <c r="CB170" s="535"/>
      <c r="CC170" s="535">
        <v>3</v>
      </c>
      <c r="CD170" s="535"/>
      <c r="CE170" s="535"/>
      <c r="CF170" s="535"/>
      <c r="CG170" s="535"/>
      <c r="CH170" s="535"/>
      <c r="CI170" s="535"/>
    </row>
    <row r="171" spans="1:87" ht="12" customHeight="1">
      <c r="A171" s="578" t="s">
        <v>629</v>
      </c>
      <c r="B171" s="578"/>
      <c r="C171" s="578"/>
      <c r="D171" s="578"/>
      <c r="E171" s="578"/>
      <c r="F171" s="578"/>
      <c r="G171" s="578"/>
      <c r="H171" s="578"/>
      <c r="I171" s="578"/>
      <c r="J171" s="578"/>
      <c r="K171" s="578"/>
      <c r="L171" s="578"/>
      <c r="M171" s="578"/>
      <c r="N171" s="578"/>
      <c r="O171" s="578"/>
      <c r="P171" s="578"/>
      <c r="Q171" s="578"/>
      <c r="R171" s="578"/>
      <c r="S171" s="578"/>
      <c r="T171" s="578"/>
      <c r="U171" s="578"/>
      <c r="V171" s="578"/>
      <c r="W171" s="578"/>
      <c r="X171" s="578"/>
      <c r="Y171" s="578"/>
      <c r="Z171" s="578"/>
      <c r="AA171" s="578"/>
      <c r="AB171" s="578"/>
      <c r="AC171" s="578"/>
      <c r="AD171" s="578"/>
      <c r="AE171" s="578"/>
      <c r="AF171" s="578"/>
      <c r="AG171" s="535">
        <v>1110</v>
      </c>
      <c r="AH171" s="535"/>
      <c r="AI171" s="535"/>
      <c r="AJ171" s="536"/>
      <c r="AK171" s="536"/>
      <c r="AL171" s="536"/>
      <c r="AM171" s="536"/>
      <c r="AN171" s="536"/>
      <c r="AO171" s="536"/>
      <c r="AP171" s="536"/>
      <c r="AR171" s="578" t="s">
        <v>630</v>
      </c>
      <c r="AS171" s="578"/>
      <c r="AT171" s="578"/>
      <c r="AU171" s="578"/>
      <c r="AV171" s="578"/>
      <c r="AW171" s="578"/>
      <c r="AX171" s="578"/>
      <c r="AY171" s="578"/>
      <c r="AZ171" s="578"/>
      <c r="BA171" s="578"/>
      <c r="BB171" s="578"/>
      <c r="BC171" s="578"/>
      <c r="BD171" s="578"/>
      <c r="BE171" s="578"/>
      <c r="BF171" s="578"/>
      <c r="BG171" s="578"/>
      <c r="BH171" s="578"/>
      <c r="BI171" s="578"/>
      <c r="BJ171" s="578"/>
      <c r="BK171" s="578"/>
      <c r="BL171" s="578"/>
      <c r="BM171" s="578"/>
      <c r="BN171" s="578"/>
      <c r="BO171" s="578"/>
      <c r="BP171" s="578"/>
      <c r="BQ171" s="578"/>
      <c r="BR171" s="578"/>
      <c r="BS171" s="578"/>
      <c r="BT171" s="578"/>
      <c r="BU171" s="578"/>
      <c r="BV171" s="578"/>
      <c r="BW171" s="578"/>
      <c r="BX171" s="578"/>
      <c r="BY171" s="578"/>
      <c r="BZ171" s="535">
        <v>1300</v>
      </c>
      <c r="CA171" s="535"/>
      <c r="CB171" s="535"/>
      <c r="CC171" s="536">
        <v>79</v>
      </c>
      <c r="CD171" s="536"/>
      <c r="CE171" s="536"/>
      <c r="CF171" s="536"/>
      <c r="CG171" s="536"/>
      <c r="CH171" s="536"/>
      <c r="CI171" s="536"/>
    </row>
    <row r="172" spans="1:87" ht="12" customHeight="1">
      <c r="A172" s="578" t="s">
        <v>631</v>
      </c>
      <c r="B172" s="578"/>
      <c r="C172" s="578"/>
      <c r="D172" s="578"/>
      <c r="E172" s="578"/>
      <c r="F172" s="578"/>
      <c r="G172" s="578"/>
      <c r="H172" s="578"/>
      <c r="I172" s="578"/>
      <c r="J172" s="578"/>
      <c r="K172" s="578"/>
      <c r="L172" s="578"/>
      <c r="M172" s="578"/>
      <c r="N172" s="578"/>
      <c r="O172" s="578"/>
      <c r="P172" s="578"/>
      <c r="Q172" s="578"/>
      <c r="R172" s="578"/>
      <c r="S172" s="578"/>
      <c r="T172" s="578"/>
      <c r="U172" s="578"/>
      <c r="V172" s="578"/>
      <c r="W172" s="578"/>
      <c r="X172" s="578"/>
      <c r="Y172" s="578"/>
      <c r="Z172" s="578"/>
      <c r="AA172" s="578"/>
      <c r="AB172" s="578"/>
      <c r="AC172" s="578"/>
      <c r="AD172" s="578"/>
      <c r="AE172" s="578"/>
      <c r="AF172" s="578"/>
      <c r="AG172" s="535"/>
      <c r="AH172" s="535"/>
      <c r="AI172" s="535"/>
      <c r="AJ172" s="536"/>
      <c r="AK172" s="536"/>
      <c r="AL172" s="536"/>
      <c r="AM172" s="536"/>
      <c r="AN172" s="536"/>
      <c r="AO172" s="536"/>
      <c r="AP172" s="536"/>
      <c r="AQ172" s="85"/>
      <c r="AR172" s="579" t="s">
        <v>632</v>
      </c>
      <c r="AS172" s="579"/>
      <c r="AT172" s="579"/>
      <c r="AU172" s="579"/>
      <c r="AV172" s="579"/>
      <c r="AW172" s="579"/>
      <c r="AX172" s="579"/>
      <c r="AY172" s="579"/>
      <c r="AZ172" s="579"/>
      <c r="BA172" s="579"/>
      <c r="BB172" s="579"/>
      <c r="BC172" s="579"/>
      <c r="BD172" s="579"/>
      <c r="BE172" s="579"/>
      <c r="BF172" s="579"/>
      <c r="BG172" s="579"/>
      <c r="BH172" s="579"/>
      <c r="BI172" s="579"/>
      <c r="BJ172" s="579"/>
      <c r="BK172" s="579"/>
      <c r="BL172" s="579"/>
      <c r="BM172" s="579"/>
      <c r="BN172" s="579"/>
      <c r="BO172" s="579"/>
      <c r="BP172" s="579"/>
      <c r="BQ172" s="579"/>
      <c r="BR172" s="579"/>
      <c r="BS172" s="579"/>
      <c r="BT172" s="579"/>
      <c r="BU172" s="579"/>
      <c r="BV172" s="579"/>
      <c r="BW172" s="579"/>
      <c r="BX172" s="579"/>
      <c r="BY172" s="579"/>
      <c r="BZ172" s="535">
        <v>1310</v>
      </c>
      <c r="CA172" s="535"/>
      <c r="CB172" s="535"/>
      <c r="CC172" s="536"/>
      <c r="CD172" s="536"/>
      <c r="CE172" s="536"/>
      <c r="CF172" s="536"/>
      <c r="CG172" s="536"/>
      <c r="CH172" s="536"/>
      <c r="CI172" s="536"/>
    </row>
    <row r="173" spans="1:87" ht="12" customHeight="1">
      <c r="A173" s="578" t="s">
        <v>633</v>
      </c>
      <c r="B173" s="578"/>
      <c r="C173" s="578"/>
      <c r="D173" s="578"/>
      <c r="E173" s="578"/>
      <c r="F173" s="578"/>
      <c r="G173" s="578"/>
      <c r="H173" s="578"/>
      <c r="I173" s="578"/>
      <c r="J173" s="578"/>
      <c r="K173" s="578"/>
      <c r="L173" s="578"/>
      <c r="M173" s="578"/>
      <c r="N173" s="578"/>
      <c r="O173" s="578"/>
      <c r="P173" s="578"/>
      <c r="Q173" s="578"/>
      <c r="R173" s="578"/>
      <c r="S173" s="578"/>
      <c r="T173" s="578"/>
      <c r="U173" s="578"/>
      <c r="V173" s="578"/>
      <c r="W173" s="578"/>
      <c r="X173" s="578"/>
      <c r="Y173" s="578"/>
      <c r="Z173" s="578"/>
      <c r="AA173" s="578"/>
      <c r="AB173" s="578"/>
      <c r="AC173" s="578"/>
      <c r="AD173" s="578"/>
      <c r="AE173" s="578"/>
      <c r="AF173" s="578"/>
      <c r="AG173" s="535">
        <v>1120</v>
      </c>
      <c r="AH173" s="535"/>
      <c r="AI173" s="535"/>
      <c r="AJ173" s="536"/>
      <c r="AK173" s="536"/>
      <c r="AL173" s="536"/>
      <c r="AM173" s="536"/>
      <c r="AN173" s="536"/>
      <c r="AO173" s="536"/>
      <c r="AP173" s="536"/>
      <c r="AR173" s="580" t="s">
        <v>634</v>
      </c>
      <c r="AS173" s="581"/>
      <c r="AT173" s="581"/>
      <c r="AU173" s="581"/>
      <c r="AV173" s="581"/>
      <c r="AW173" s="581"/>
      <c r="AX173" s="581"/>
      <c r="AY173" s="581"/>
      <c r="AZ173" s="581"/>
      <c r="BA173" s="581"/>
      <c r="BB173" s="581"/>
      <c r="BC173" s="581"/>
      <c r="BD173" s="581"/>
      <c r="BE173" s="581"/>
      <c r="BF173" s="581"/>
      <c r="BG173" s="581"/>
      <c r="BH173" s="581"/>
      <c r="BI173" s="581"/>
      <c r="BJ173" s="581"/>
      <c r="BK173" s="581"/>
      <c r="BL173" s="581"/>
      <c r="BM173" s="581"/>
      <c r="BN173" s="581"/>
      <c r="BO173" s="581"/>
      <c r="BP173" s="581"/>
      <c r="BQ173" s="581"/>
      <c r="BR173" s="581"/>
      <c r="BS173" s="581"/>
      <c r="BT173" s="581"/>
      <c r="BU173" s="581"/>
      <c r="BV173" s="581"/>
      <c r="BW173" s="581"/>
      <c r="BX173" s="581"/>
      <c r="BY173" s="582"/>
      <c r="BZ173" s="583">
        <v>1311</v>
      </c>
      <c r="CA173" s="584"/>
      <c r="CB173" s="585"/>
      <c r="CC173" s="589"/>
      <c r="CD173" s="590"/>
      <c r="CE173" s="590"/>
      <c r="CF173" s="590"/>
      <c r="CG173" s="590"/>
      <c r="CH173" s="590"/>
      <c r="CI173" s="591"/>
    </row>
    <row r="174" spans="1:87" ht="12" customHeight="1">
      <c r="A174" s="578" t="s">
        <v>635</v>
      </c>
      <c r="B174" s="578"/>
      <c r="C174" s="578"/>
      <c r="D174" s="578"/>
      <c r="E174" s="578"/>
      <c r="F174" s="578"/>
      <c r="G174" s="578"/>
      <c r="H174" s="578"/>
      <c r="I174" s="578"/>
      <c r="J174" s="578"/>
      <c r="K174" s="578"/>
      <c r="L174" s="578"/>
      <c r="M174" s="578"/>
      <c r="N174" s="578"/>
      <c r="O174" s="578"/>
      <c r="P174" s="578"/>
      <c r="Q174" s="578"/>
      <c r="R174" s="578"/>
      <c r="S174" s="578"/>
      <c r="T174" s="578"/>
      <c r="U174" s="578"/>
      <c r="V174" s="578"/>
      <c r="W174" s="578"/>
      <c r="X174" s="578"/>
      <c r="Y174" s="578"/>
      <c r="Z174" s="578"/>
      <c r="AA174" s="578"/>
      <c r="AB174" s="578"/>
      <c r="AC174" s="578"/>
      <c r="AD174" s="578"/>
      <c r="AE174" s="578"/>
      <c r="AF174" s="578"/>
      <c r="AG174" s="535">
        <v>1130</v>
      </c>
      <c r="AH174" s="535"/>
      <c r="AI174" s="535"/>
      <c r="AJ174" s="536"/>
      <c r="AK174" s="536"/>
      <c r="AL174" s="536"/>
      <c r="AM174" s="536"/>
      <c r="AN174" s="536"/>
      <c r="AO174" s="536"/>
      <c r="AP174" s="536"/>
      <c r="AR174" s="595" t="s">
        <v>636</v>
      </c>
      <c r="AS174" s="596"/>
      <c r="AT174" s="596"/>
      <c r="AU174" s="596"/>
      <c r="AV174" s="596"/>
      <c r="AW174" s="596"/>
      <c r="AX174" s="596"/>
      <c r="AY174" s="596"/>
      <c r="AZ174" s="596"/>
      <c r="BA174" s="596"/>
      <c r="BB174" s="596"/>
      <c r="BC174" s="596"/>
      <c r="BD174" s="596"/>
      <c r="BE174" s="596"/>
      <c r="BF174" s="596"/>
      <c r="BG174" s="596"/>
      <c r="BH174" s="596"/>
      <c r="BI174" s="596"/>
      <c r="BJ174" s="596"/>
      <c r="BK174" s="596"/>
      <c r="BL174" s="596"/>
      <c r="BM174" s="596"/>
      <c r="BN174" s="596"/>
      <c r="BO174" s="596"/>
      <c r="BP174" s="596"/>
      <c r="BQ174" s="596"/>
      <c r="BR174" s="596"/>
      <c r="BS174" s="596"/>
      <c r="BT174" s="596"/>
      <c r="BU174" s="596"/>
      <c r="BV174" s="596"/>
      <c r="BW174" s="596"/>
      <c r="BX174" s="596"/>
      <c r="BY174" s="597"/>
      <c r="BZ174" s="586"/>
      <c r="CA174" s="587"/>
      <c r="CB174" s="588"/>
      <c r="CC174" s="592"/>
      <c r="CD174" s="593"/>
      <c r="CE174" s="593"/>
      <c r="CF174" s="593"/>
      <c r="CG174" s="593"/>
      <c r="CH174" s="593"/>
      <c r="CI174" s="594"/>
    </row>
    <row r="175" spans="1:87" ht="12" customHeight="1">
      <c r="A175" s="578" t="s">
        <v>637</v>
      </c>
      <c r="B175" s="578"/>
      <c r="C175" s="578"/>
      <c r="D175" s="578"/>
      <c r="E175" s="578"/>
      <c r="F175" s="578"/>
      <c r="G175" s="578"/>
      <c r="H175" s="578"/>
      <c r="I175" s="578"/>
      <c r="J175" s="578"/>
      <c r="K175" s="578"/>
      <c r="L175" s="578"/>
      <c r="M175" s="578"/>
      <c r="N175" s="578"/>
      <c r="O175" s="578"/>
      <c r="P175" s="578"/>
      <c r="Q175" s="578"/>
      <c r="R175" s="578"/>
      <c r="S175" s="578"/>
      <c r="T175" s="578"/>
      <c r="U175" s="578"/>
      <c r="V175" s="578"/>
      <c r="W175" s="578"/>
      <c r="X175" s="578"/>
      <c r="Y175" s="578"/>
      <c r="Z175" s="578"/>
      <c r="AA175" s="578"/>
      <c r="AB175" s="578"/>
      <c r="AC175" s="578"/>
      <c r="AD175" s="578"/>
      <c r="AE175" s="578"/>
      <c r="AF175" s="578"/>
      <c r="AG175" s="535">
        <v>1140</v>
      </c>
      <c r="AH175" s="535"/>
      <c r="AI175" s="535"/>
      <c r="AJ175" s="536"/>
      <c r="AK175" s="536"/>
      <c r="AL175" s="536"/>
      <c r="AM175" s="536"/>
      <c r="AN175" s="536"/>
      <c r="AO175" s="536"/>
      <c r="AP175" s="536"/>
      <c r="AR175" s="577" t="s">
        <v>638</v>
      </c>
      <c r="AS175" s="577"/>
      <c r="AT175" s="577"/>
      <c r="AU175" s="577"/>
      <c r="AV175" s="577"/>
      <c r="AW175" s="577"/>
      <c r="AX175" s="577"/>
      <c r="AY175" s="577"/>
      <c r="AZ175" s="577"/>
      <c r="BA175" s="577"/>
      <c r="BB175" s="577"/>
      <c r="BC175" s="577"/>
      <c r="BD175" s="577"/>
      <c r="BE175" s="577"/>
      <c r="BF175" s="577"/>
      <c r="BG175" s="577"/>
      <c r="BH175" s="577"/>
      <c r="BI175" s="577"/>
      <c r="BJ175" s="577"/>
      <c r="BK175" s="577"/>
      <c r="BL175" s="577"/>
      <c r="BM175" s="577"/>
      <c r="BN175" s="577"/>
      <c r="BO175" s="577"/>
      <c r="BP175" s="577"/>
      <c r="BQ175" s="577"/>
      <c r="BR175" s="577"/>
      <c r="BS175" s="577"/>
      <c r="BT175" s="577"/>
      <c r="BU175" s="577"/>
      <c r="BV175" s="577"/>
      <c r="BW175" s="577"/>
      <c r="BX175" s="577"/>
      <c r="BY175" s="577"/>
      <c r="BZ175" s="535">
        <v>1312</v>
      </c>
      <c r="CA175" s="535"/>
      <c r="CB175" s="535"/>
      <c r="CC175" s="536"/>
      <c r="CD175" s="536"/>
      <c r="CE175" s="536"/>
      <c r="CF175" s="536"/>
      <c r="CG175" s="536"/>
      <c r="CH175" s="536"/>
      <c r="CI175" s="536"/>
    </row>
    <row r="176" spans="1:87" ht="12" customHeight="1">
      <c r="A176" s="578" t="s">
        <v>639</v>
      </c>
      <c r="B176" s="578"/>
      <c r="C176" s="578"/>
      <c r="D176" s="578"/>
      <c r="E176" s="578"/>
      <c r="F176" s="578"/>
      <c r="G176" s="578"/>
      <c r="H176" s="578"/>
      <c r="I176" s="578"/>
      <c r="J176" s="578"/>
      <c r="K176" s="578"/>
      <c r="L176" s="578"/>
      <c r="M176" s="578"/>
      <c r="N176" s="578"/>
      <c r="O176" s="578"/>
      <c r="P176" s="578"/>
      <c r="Q176" s="578"/>
      <c r="R176" s="578"/>
      <c r="S176" s="578"/>
      <c r="T176" s="578"/>
      <c r="U176" s="578"/>
      <c r="V176" s="578"/>
      <c r="W176" s="578"/>
      <c r="X176" s="578"/>
      <c r="Y176" s="578"/>
      <c r="Z176" s="578"/>
      <c r="AA176" s="578"/>
      <c r="AB176" s="578"/>
      <c r="AC176" s="578"/>
      <c r="AD176" s="578"/>
      <c r="AE176" s="578"/>
      <c r="AF176" s="578"/>
      <c r="AG176" s="535">
        <v>1150</v>
      </c>
      <c r="AH176" s="535"/>
      <c r="AI176" s="535"/>
      <c r="AJ176" s="536"/>
      <c r="AK176" s="536"/>
      <c r="AL176" s="536"/>
      <c r="AM176" s="536"/>
      <c r="AN176" s="536"/>
      <c r="AO176" s="536"/>
      <c r="AP176" s="536"/>
      <c r="AR176" s="578" t="s">
        <v>640</v>
      </c>
      <c r="AS176" s="578"/>
      <c r="AT176" s="578"/>
      <c r="AU176" s="578"/>
      <c r="AV176" s="578"/>
      <c r="AW176" s="578"/>
      <c r="AX176" s="578"/>
      <c r="AY176" s="578"/>
      <c r="AZ176" s="578"/>
      <c r="BA176" s="578"/>
      <c r="BB176" s="578"/>
      <c r="BC176" s="578"/>
      <c r="BD176" s="578"/>
      <c r="BE176" s="578"/>
      <c r="BF176" s="578"/>
      <c r="BG176" s="578"/>
      <c r="BH176" s="578"/>
      <c r="BI176" s="578"/>
      <c r="BJ176" s="578"/>
      <c r="BK176" s="578"/>
      <c r="BL176" s="578"/>
      <c r="BM176" s="578"/>
      <c r="BN176" s="578"/>
      <c r="BO176" s="578"/>
      <c r="BP176" s="578"/>
      <c r="BQ176" s="578"/>
      <c r="BR176" s="578"/>
      <c r="BS176" s="578"/>
      <c r="BT176" s="578"/>
      <c r="BU176" s="578"/>
      <c r="BV176" s="578"/>
      <c r="BW176" s="578"/>
      <c r="BX176" s="578"/>
      <c r="BY176" s="578"/>
      <c r="BZ176" s="535">
        <v>1313</v>
      </c>
      <c r="CA176" s="535"/>
      <c r="CB176" s="535"/>
      <c r="CC176" s="536"/>
      <c r="CD176" s="536"/>
      <c r="CE176" s="536"/>
      <c r="CF176" s="536"/>
      <c r="CG176" s="536"/>
      <c r="CH176" s="536"/>
      <c r="CI176" s="536"/>
    </row>
    <row r="177" spans="1:87" ht="12" customHeight="1">
      <c r="A177" s="578" t="s">
        <v>641</v>
      </c>
      <c r="B177" s="578"/>
      <c r="C177" s="578"/>
      <c r="D177" s="578"/>
      <c r="E177" s="578"/>
      <c r="F177" s="578"/>
      <c r="G177" s="578"/>
      <c r="H177" s="578"/>
      <c r="I177" s="578"/>
      <c r="J177" s="578"/>
      <c r="K177" s="578"/>
      <c r="L177" s="578"/>
      <c r="M177" s="578"/>
      <c r="N177" s="578"/>
      <c r="O177" s="578"/>
      <c r="P177" s="578"/>
      <c r="Q177" s="578"/>
      <c r="R177" s="578"/>
      <c r="S177" s="578"/>
      <c r="T177" s="578"/>
      <c r="U177" s="578"/>
      <c r="V177" s="578"/>
      <c r="W177" s="578"/>
      <c r="X177" s="578"/>
      <c r="Y177" s="578"/>
      <c r="Z177" s="578"/>
      <c r="AA177" s="578"/>
      <c r="AB177" s="578"/>
      <c r="AC177" s="578"/>
      <c r="AD177" s="578"/>
      <c r="AE177" s="578"/>
      <c r="AF177" s="578"/>
      <c r="AG177" s="535">
        <v>1160</v>
      </c>
      <c r="AH177" s="535"/>
      <c r="AI177" s="535"/>
      <c r="AJ177" s="536"/>
      <c r="AK177" s="536"/>
      <c r="AL177" s="536"/>
      <c r="AM177" s="536"/>
      <c r="AN177" s="536"/>
      <c r="AO177" s="536"/>
      <c r="AP177" s="536"/>
      <c r="AR177" s="578" t="s">
        <v>642</v>
      </c>
      <c r="AS177" s="578"/>
      <c r="AT177" s="578"/>
      <c r="AU177" s="578"/>
      <c r="AV177" s="578"/>
      <c r="AW177" s="578"/>
      <c r="AX177" s="578"/>
      <c r="AY177" s="578"/>
      <c r="AZ177" s="578"/>
      <c r="BA177" s="578"/>
      <c r="BB177" s="578"/>
      <c r="BC177" s="578"/>
      <c r="BD177" s="578"/>
      <c r="BE177" s="578"/>
      <c r="BF177" s="578"/>
      <c r="BG177" s="578"/>
      <c r="BH177" s="578"/>
      <c r="BI177" s="578"/>
      <c r="BJ177" s="578"/>
      <c r="BK177" s="578"/>
      <c r="BL177" s="578"/>
      <c r="BM177" s="578"/>
      <c r="BN177" s="578"/>
      <c r="BO177" s="578"/>
      <c r="BP177" s="578"/>
      <c r="BQ177" s="578"/>
      <c r="BR177" s="578"/>
      <c r="BS177" s="578"/>
      <c r="BT177" s="578"/>
      <c r="BU177" s="578"/>
      <c r="BV177" s="578"/>
      <c r="BW177" s="578"/>
      <c r="BX177" s="578"/>
      <c r="BY177" s="578"/>
      <c r="BZ177" s="535">
        <v>1314</v>
      </c>
      <c r="CA177" s="535"/>
      <c r="CB177" s="535"/>
      <c r="CC177" s="536"/>
      <c r="CD177" s="536"/>
      <c r="CE177" s="536"/>
      <c r="CF177" s="536"/>
      <c r="CG177" s="536"/>
      <c r="CH177" s="536"/>
      <c r="CI177" s="536"/>
    </row>
    <row r="178" spans="1:87" ht="12" customHeight="1">
      <c r="A178" s="578"/>
      <c r="B178" s="578"/>
      <c r="C178" s="578"/>
      <c r="D178" s="578"/>
      <c r="E178" s="578"/>
      <c r="F178" s="578"/>
      <c r="G178" s="578"/>
      <c r="H178" s="578"/>
      <c r="I178" s="578"/>
      <c r="J178" s="578"/>
      <c r="K178" s="578"/>
      <c r="L178" s="578"/>
      <c r="M178" s="578"/>
      <c r="N178" s="578"/>
      <c r="O178" s="578"/>
      <c r="P178" s="578"/>
      <c r="Q178" s="578"/>
      <c r="R178" s="578"/>
      <c r="S178" s="578"/>
      <c r="T178" s="578"/>
      <c r="U178" s="578"/>
      <c r="V178" s="578"/>
      <c r="W178" s="578"/>
      <c r="X178" s="578"/>
      <c r="Y178" s="578"/>
      <c r="Z178" s="578"/>
      <c r="AA178" s="578"/>
      <c r="AB178" s="578"/>
      <c r="AC178" s="578"/>
      <c r="AD178" s="578"/>
      <c r="AE178" s="578"/>
      <c r="AF178" s="578"/>
      <c r="AG178" s="535"/>
      <c r="AH178" s="535"/>
      <c r="AI178" s="535"/>
      <c r="AJ178" s="536"/>
      <c r="AK178" s="536"/>
      <c r="AL178" s="536"/>
      <c r="AM178" s="536"/>
      <c r="AN178" s="536"/>
      <c r="AO178" s="536"/>
      <c r="AP178" s="536"/>
      <c r="AR178" s="578" t="s">
        <v>643</v>
      </c>
      <c r="AS178" s="578"/>
      <c r="AT178" s="578"/>
      <c r="AU178" s="578"/>
      <c r="AV178" s="578"/>
      <c r="AW178" s="578"/>
      <c r="AX178" s="578"/>
      <c r="AY178" s="578"/>
      <c r="AZ178" s="578"/>
      <c r="BA178" s="578"/>
      <c r="BB178" s="578"/>
      <c r="BC178" s="578"/>
      <c r="BD178" s="578"/>
      <c r="BE178" s="578"/>
      <c r="BF178" s="578"/>
      <c r="BG178" s="578"/>
      <c r="BH178" s="578"/>
      <c r="BI178" s="578"/>
      <c r="BJ178" s="578"/>
      <c r="BK178" s="578"/>
      <c r="BL178" s="578"/>
      <c r="BM178" s="578"/>
      <c r="BN178" s="578"/>
      <c r="BO178" s="578"/>
      <c r="BP178" s="578"/>
      <c r="BQ178" s="578"/>
      <c r="BR178" s="578"/>
      <c r="BS178" s="578"/>
      <c r="BT178" s="578"/>
      <c r="BU178" s="578"/>
      <c r="BV178" s="578"/>
      <c r="BW178" s="578"/>
      <c r="BX178" s="578"/>
      <c r="BY178" s="578"/>
      <c r="BZ178" s="535">
        <v>1315</v>
      </c>
      <c r="CA178" s="535"/>
      <c r="CB178" s="535"/>
      <c r="CC178" s="536"/>
      <c r="CD178" s="536"/>
      <c r="CE178" s="536"/>
      <c r="CF178" s="536"/>
      <c r="CG178" s="536"/>
      <c r="CH178" s="536"/>
      <c r="CI178" s="536"/>
    </row>
    <row r="179" spans="44:87" ht="12" customHeight="1">
      <c r="AR179" s="578"/>
      <c r="AS179" s="578"/>
      <c r="AT179" s="578"/>
      <c r="AU179" s="578"/>
      <c r="AV179" s="578"/>
      <c r="AW179" s="578"/>
      <c r="AX179" s="578"/>
      <c r="AY179" s="578"/>
      <c r="AZ179" s="578"/>
      <c r="BA179" s="578"/>
      <c r="BB179" s="578"/>
      <c r="BC179" s="578"/>
      <c r="BD179" s="578"/>
      <c r="BE179" s="578"/>
      <c r="BF179" s="578"/>
      <c r="BG179" s="578"/>
      <c r="BH179" s="578"/>
      <c r="BI179" s="578"/>
      <c r="BJ179" s="578"/>
      <c r="BK179" s="578"/>
      <c r="BL179" s="578"/>
      <c r="BM179" s="578"/>
      <c r="BN179" s="578"/>
      <c r="BO179" s="578"/>
      <c r="BP179" s="578"/>
      <c r="BQ179" s="578"/>
      <c r="BR179" s="578"/>
      <c r="BS179" s="578"/>
      <c r="BT179" s="578"/>
      <c r="BU179" s="578"/>
      <c r="BV179" s="578"/>
      <c r="BW179" s="578"/>
      <c r="BX179" s="578"/>
      <c r="BY179" s="578"/>
      <c r="BZ179" s="535">
        <v>1316</v>
      </c>
      <c r="CA179" s="535"/>
      <c r="CB179" s="535"/>
      <c r="CC179" s="536"/>
      <c r="CD179" s="536"/>
      <c r="CE179" s="536"/>
      <c r="CF179" s="536"/>
      <c r="CG179" s="536"/>
      <c r="CH179" s="536"/>
      <c r="CI179" s="536"/>
    </row>
    <row r="180" spans="1:87" ht="12" customHeight="1">
      <c r="A180" s="562" t="s">
        <v>644</v>
      </c>
      <c r="B180" s="562"/>
      <c r="C180" s="562"/>
      <c r="D180" s="562"/>
      <c r="E180" s="562"/>
      <c r="F180" s="562"/>
      <c r="G180" s="562"/>
      <c r="H180" s="562"/>
      <c r="I180" s="562"/>
      <c r="J180" s="562"/>
      <c r="K180" s="562"/>
      <c r="L180" s="562"/>
      <c r="M180" s="562"/>
      <c r="N180" s="562"/>
      <c r="O180" s="562"/>
      <c r="P180" s="562"/>
      <c r="Q180" s="562"/>
      <c r="R180" s="562"/>
      <c r="S180" s="562"/>
      <c r="T180" s="562"/>
      <c r="U180" s="562"/>
      <c r="V180" s="562"/>
      <c r="W180" s="562"/>
      <c r="X180" s="562"/>
      <c r="Y180" s="562"/>
      <c r="Z180" s="562"/>
      <c r="AA180" s="562"/>
      <c r="AB180" s="562"/>
      <c r="AC180" s="562"/>
      <c r="AD180" s="562"/>
      <c r="AE180" s="562"/>
      <c r="AF180" s="562"/>
      <c r="AG180" s="562"/>
      <c r="AH180" s="562"/>
      <c r="AI180" s="562"/>
      <c r="AJ180" s="562"/>
      <c r="AK180" s="562"/>
      <c r="AL180" s="562"/>
      <c r="AM180" s="562"/>
      <c r="AN180" s="562"/>
      <c r="AO180" s="562"/>
      <c r="AP180" s="562"/>
      <c r="AR180" s="578"/>
      <c r="AS180" s="578"/>
      <c r="AT180" s="578"/>
      <c r="AU180" s="578"/>
      <c r="AV180" s="578"/>
      <c r="AW180" s="578"/>
      <c r="AX180" s="578"/>
      <c r="AY180" s="578"/>
      <c r="AZ180" s="578"/>
      <c r="BA180" s="578"/>
      <c r="BB180" s="578"/>
      <c r="BC180" s="578"/>
      <c r="BD180" s="578"/>
      <c r="BE180" s="578"/>
      <c r="BF180" s="578"/>
      <c r="BG180" s="578"/>
      <c r="BH180" s="578"/>
      <c r="BI180" s="578"/>
      <c r="BJ180" s="578"/>
      <c r="BK180" s="578"/>
      <c r="BL180" s="578"/>
      <c r="BM180" s="578"/>
      <c r="BN180" s="578"/>
      <c r="BO180" s="578"/>
      <c r="BP180" s="578"/>
      <c r="BQ180" s="578"/>
      <c r="BR180" s="578"/>
      <c r="BS180" s="578"/>
      <c r="BT180" s="578"/>
      <c r="BU180" s="578"/>
      <c r="BV180" s="578"/>
      <c r="BW180" s="578"/>
      <c r="BX180" s="578"/>
      <c r="BY180" s="578"/>
      <c r="BZ180" s="535">
        <v>1317</v>
      </c>
      <c r="CA180" s="535"/>
      <c r="CB180" s="535"/>
      <c r="CC180" s="536"/>
      <c r="CD180" s="536"/>
      <c r="CE180" s="536"/>
      <c r="CF180" s="536"/>
      <c r="CG180" s="536"/>
      <c r="CH180" s="536"/>
      <c r="CI180" s="536"/>
    </row>
    <row r="181" spans="1:42" ht="24" customHeight="1">
      <c r="A181" s="576" t="s">
        <v>176</v>
      </c>
      <c r="B181" s="576"/>
      <c r="C181" s="576"/>
      <c r="D181" s="576"/>
      <c r="E181" s="576"/>
      <c r="F181" s="576"/>
      <c r="G181" s="576"/>
      <c r="H181" s="576"/>
      <c r="I181" s="576"/>
      <c r="J181" s="576"/>
      <c r="K181" s="576"/>
      <c r="L181" s="576"/>
      <c r="M181" s="576"/>
      <c r="N181" s="576"/>
      <c r="O181" s="576"/>
      <c r="P181" s="576"/>
      <c r="Q181" s="576"/>
      <c r="R181" s="576"/>
      <c r="S181" s="576"/>
      <c r="T181" s="576"/>
      <c r="U181" s="576"/>
      <c r="V181" s="576"/>
      <c r="W181" s="576"/>
      <c r="X181" s="576"/>
      <c r="Y181" s="576"/>
      <c r="Z181" s="576"/>
      <c r="AA181" s="576"/>
      <c r="AB181" s="576"/>
      <c r="AC181" s="576"/>
      <c r="AD181" s="576"/>
      <c r="AE181" s="576"/>
      <c r="AF181" s="576"/>
      <c r="AG181" s="576" t="s">
        <v>13</v>
      </c>
      <c r="AH181" s="576"/>
      <c r="AI181" s="576"/>
      <c r="AJ181" s="576" t="s">
        <v>608</v>
      </c>
      <c r="AK181" s="576"/>
      <c r="AL181" s="576"/>
      <c r="AM181" s="576"/>
      <c r="AN181" s="576"/>
      <c r="AO181" s="576"/>
      <c r="AP181" s="576"/>
    </row>
    <row r="182" spans="1:42" ht="12" customHeight="1">
      <c r="A182" s="599">
        <v>1</v>
      </c>
      <c r="B182" s="599"/>
      <c r="C182" s="599"/>
      <c r="D182" s="599"/>
      <c r="E182" s="599"/>
      <c r="F182" s="599"/>
      <c r="G182" s="599"/>
      <c r="H182" s="599"/>
      <c r="I182" s="599"/>
      <c r="J182" s="599"/>
      <c r="K182" s="599"/>
      <c r="L182" s="599"/>
      <c r="M182" s="599"/>
      <c r="N182" s="599"/>
      <c r="O182" s="599"/>
      <c r="P182" s="599"/>
      <c r="Q182" s="599"/>
      <c r="R182" s="599"/>
      <c r="S182" s="599"/>
      <c r="T182" s="599"/>
      <c r="U182" s="599"/>
      <c r="V182" s="599"/>
      <c r="W182" s="599"/>
      <c r="X182" s="599"/>
      <c r="Y182" s="599"/>
      <c r="Z182" s="599"/>
      <c r="AA182" s="599"/>
      <c r="AB182" s="599"/>
      <c r="AC182" s="599"/>
      <c r="AD182" s="599"/>
      <c r="AE182" s="599"/>
      <c r="AF182" s="599"/>
      <c r="AG182" s="535">
        <v>2</v>
      </c>
      <c r="AH182" s="535"/>
      <c r="AI182" s="535"/>
      <c r="AJ182" s="535">
        <v>3</v>
      </c>
      <c r="AK182" s="535"/>
      <c r="AL182" s="535"/>
      <c r="AM182" s="535"/>
      <c r="AN182" s="535"/>
      <c r="AO182" s="535"/>
      <c r="AP182" s="535"/>
    </row>
    <row r="183" spans="1:42" ht="12" customHeight="1">
      <c r="A183" s="579" t="s">
        <v>645</v>
      </c>
      <c r="B183" s="579"/>
      <c r="C183" s="579"/>
      <c r="D183" s="579"/>
      <c r="E183" s="579"/>
      <c r="F183" s="579"/>
      <c r="G183" s="579"/>
      <c r="H183" s="579"/>
      <c r="I183" s="579"/>
      <c r="J183" s="579"/>
      <c r="K183" s="579"/>
      <c r="L183" s="579"/>
      <c r="M183" s="579"/>
      <c r="N183" s="579"/>
      <c r="O183" s="579"/>
      <c r="P183" s="579"/>
      <c r="Q183" s="579"/>
      <c r="R183" s="579"/>
      <c r="S183" s="579"/>
      <c r="T183" s="579"/>
      <c r="U183" s="579"/>
      <c r="V183" s="579"/>
      <c r="W183" s="579"/>
      <c r="X183" s="579"/>
      <c r="Y183" s="579"/>
      <c r="Z183" s="579"/>
      <c r="AA183" s="579"/>
      <c r="AB183" s="579"/>
      <c r="AC183" s="579"/>
      <c r="AD183" s="579"/>
      <c r="AE183" s="579"/>
      <c r="AF183" s="579"/>
      <c r="AG183" s="535">
        <v>1210</v>
      </c>
      <c r="AH183" s="535"/>
      <c r="AI183" s="535"/>
      <c r="AJ183" s="536">
        <v>195</v>
      </c>
      <c r="AK183" s="536"/>
      <c r="AL183" s="536"/>
      <c r="AM183" s="536"/>
      <c r="AN183" s="536"/>
      <c r="AO183" s="536"/>
      <c r="AP183" s="536"/>
    </row>
    <row r="184" spans="1:42" ht="12" customHeight="1">
      <c r="A184" s="580" t="s">
        <v>646</v>
      </c>
      <c r="B184" s="581"/>
      <c r="C184" s="581"/>
      <c r="D184" s="581"/>
      <c r="E184" s="581"/>
      <c r="F184" s="581"/>
      <c r="G184" s="581"/>
      <c r="H184" s="581"/>
      <c r="I184" s="581"/>
      <c r="J184" s="581"/>
      <c r="K184" s="581"/>
      <c r="L184" s="581"/>
      <c r="M184" s="581"/>
      <c r="N184" s="581"/>
      <c r="O184" s="581"/>
      <c r="P184" s="581"/>
      <c r="Q184" s="581"/>
      <c r="R184" s="581"/>
      <c r="S184" s="581"/>
      <c r="T184" s="581"/>
      <c r="U184" s="581"/>
      <c r="V184" s="581"/>
      <c r="W184" s="581"/>
      <c r="X184" s="581"/>
      <c r="Y184" s="581"/>
      <c r="Z184" s="581"/>
      <c r="AA184" s="581"/>
      <c r="AB184" s="581"/>
      <c r="AC184" s="581"/>
      <c r="AD184" s="581"/>
      <c r="AE184" s="581"/>
      <c r="AF184" s="582"/>
      <c r="AG184" s="583">
        <v>1220</v>
      </c>
      <c r="AH184" s="584"/>
      <c r="AI184" s="585"/>
      <c r="AJ184" s="589"/>
      <c r="AK184" s="590"/>
      <c r="AL184" s="590"/>
      <c r="AM184" s="590"/>
      <c r="AN184" s="590"/>
      <c r="AO184" s="590"/>
      <c r="AP184" s="591"/>
    </row>
    <row r="185" spans="1:42" ht="12" customHeight="1">
      <c r="A185" s="595" t="s">
        <v>647</v>
      </c>
      <c r="B185" s="596"/>
      <c r="C185" s="596"/>
      <c r="D185" s="596"/>
      <c r="E185" s="596"/>
      <c r="F185" s="596"/>
      <c r="G185" s="596"/>
      <c r="H185" s="596"/>
      <c r="I185" s="596"/>
      <c r="J185" s="596"/>
      <c r="K185" s="596"/>
      <c r="L185" s="596"/>
      <c r="M185" s="596"/>
      <c r="N185" s="596"/>
      <c r="O185" s="596"/>
      <c r="P185" s="596"/>
      <c r="Q185" s="596"/>
      <c r="R185" s="596"/>
      <c r="S185" s="596"/>
      <c r="T185" s="596"/>
      <c r="U185" s="596"/>
      <c r="V185" s="596"/>
      <c r="W185" s="596"/>
      <c r="X185" s="596"/>
      <c r="Y185" s="596"/>
      <c r="Z185" s="596"/>
      <c r="AA185" s="596"/>
      <c r="AB185" s="596"/>
      <c r="AC185" s="596"/>
      <c r="AD185" s="596"/>
      <c r="AE185" s="596"/>
      <c r="AF185" s="597"/>
      <c r="AG185" s="586"/>
      <c r="AH185" s="587"/>
      <c r="AI185" s="588"/>
      <c r="AJ185" s="592"/>
      <c r="AK185" s="593"/>
      <c r="AL185" s="593"/>
      <c r="AM185" s="593"/>
      <c r="AN185" s="593"/>
      <c r="AO185" s="593"/>
      <c r="AP185" s="594"/>
    </row>
    <row r="186" spans="1:42" ht="12" customHeight="1">
      <c r="A186" s="598" t="s">
        <v>648</v>
      </c>
      <c r="B186" s="598"/>
      <c r="C186" s="598"/>
      <c r="D186" s="598"/>
      <c r="E186" s="598"/>
      <c r="F186" s="598"/>
      <c r="G186" s="598"/>
      <c r="H186" s="598"/>
      <c r="I186" s="598"/>
      <c r="J186" s="598"/>
      <c r="K186" s="598"/>
      <c r="L186" s="598"/>
      <c r="M186" s="598"/>
      <c r="N186" s="598"/>
      <c r="O186" s="598"/>
      <c r="P186" s="598"/>
      <c r="Q186" s="598"/>
      <c r="R186" s="598"/>
      <c r="S186" s="598"/>
      <c r="T186" s="598"/>
      <c r="U186" s="598"/>
      <c r="V186" s="598"/>
      <c r="W186" s="598"/>
      <c r="X186" s="598"/>
      <c r="Y186" s="598"/>
      <c r="Z186" s="598"/>
      <c r="AA186" s="598"/>
      <c r="AB186" s="598"/>
      <c r="AC186" s="598"/>
      <c r="AD186" s="598"/>
      <c r="AE186" s="598"/>
      <c r="AF186" s="598"/>
      <c r="AG186" s="535">
        <v>1225</v>
      </c>
      <c r="AH186" s="535"/>
      <c r="AI186" s="535"/>
      <c r="AJ186" s="536"/>
      <c r="AK186" s="536"/>
      <c r="AL186" s="536"/>
      <c r="AM186" s="536"/>
      <c r="AN186" s="536"/>
      <c r="AO186" s="536"/>
      <c r="AP186" s="536"/>
    </row>
    <row r="187" spans="1:42" ht="12" customHeight="1">
      <c r="A187" s="580" t="s">
        <v>649</v>
      </c>
      <c r="B187" s="581"/>
      <c r="C187" s="581"/>
      <c r="D187" s="581"/>
      <c r="E187" s="581"/>
      <c r="F187" s="581"/>
      <c r="G187" s="581"/>
      <c r="H187" s="581"/>
      <c r="I187" s="581"/>
      <c r="J187" s="581"/>
      <c r="K187" s="581"/>
      <c r="L187" s="581"/>
      <c r="M187" s="581"/>
      <c r="N187" s="581"/>
      <c r="O187" s="581"/>
      <c r="P187" s="581"/>
      <c r="Q187" s="581"/>
      <c r="R187" s="581"/>
      <c r="S187" s="581"/>
      <c r="T187" s="581"/>
      <c r="U187" s="581"/>
      <c r="V187" s="581"/>
      <c r="W187" s="581"/>
      <c r="X187" s="581"/>
      <c r="Y187" s="581"/>
      <c r="Z187" s="581"/>
      <c r="AA187" s="581"/>
      <c r="AB187" s="581"/>
      <c r="AC187" s="581"/>
      <c r="AD187" s="581"/>
      <c r="AE187" s="581"/>
      <c r="AF187" s="582"/>
      <c r="AG187" s="583">
        <v>1230</v>
      </c>
      <c r="AH187" s="584"/>
      <c r="AI187" s="585"/>
      <c r="AJ187" s="589"/>
      <c r="AK187" s="590"/>
      <c r="AL187" s="590"/>
      <c r="AM187" s="590"/>
      <c r="AN187" s="590"/>
      <c r="AO187" s="590"/>
      <c r="AP187" s="591"/>
    </row>
    <row r="188" spans="1:42" ht="12" customHeight="1">
      <c r="A188" s="595" t="s">
        <v>647</v>
      </c>
      <c r="B188" s="596"/>
      <c r="C188" s="596"/>
      <c r="D188" s="596"/>
      <c r="E188" s="596"/>
      <c r="F188" s="596"/>
      <c r="G188" s="596"/>
      <c r="H188" s="596"/>
      <c r="I188" s="596"/>
      <c r="J188" s="596"/>
      <c r="K188" s="596"/>
      <c r="L188" s="596"/>
      <c r="M188" s="596"/>
      <c r="N188" s="596"/>
      <c r="O188" s="596"/>
      <c r="P188" s="596"/>
      <c r="Q188" s="596"/>
      <c r="R188" s="596"/>
      <c r="S188" s="596"/>
      <c r="T188" s="596"/>
      <c r="U188" s="596"/>
      <c r="V188" s="596"/>
      <c r="W188" s="596"/>
      <c r="X188" s="596"/>
      <c r="Y188" s="596"/>
      <c r="Z188" s="596"/>
      <c r="AA188" s="596"/>
      <c r="AB188" s="596"/>
      <c r="AC188" s="596"/>
      <c r="AD188" s="596"/>
      <c r="AE188" s="596"/>
      <c r="AF188" s="597"/>
      <c r="AG188" s="586"/>
      <c r="AH188" s="587"/>
      <c r="AI188" s="588"/>
      <c r="AJ188" s="592"/>
      <c r="AK188" s="593"/>
      <c r="AL188" s="593"/>
      <c r="AM188" s="593"/>
      <c r="AN188" s="593"/>
      <c r="AO188" s="593"/>
      <c r="AP188" s="594"/>
    </row>
    <row r="189" spans="1:42" ht="12" customHeight="1">
      <c r="A189" s="577" t="s">
        <v>648</v>
      </c>
      <c r="B189" s="577"/>
      <c r="C189" s="577"/>
      <c r="D189" s="577"/>
      <c r="E189" s="577"/>
      <c r="F189" s="577"/>
      <c r="G189" s="577"/>
      <c r="H189" s="577"/>
      <c r="I189" s="577"/>
      <c r="J189" s="577"/>
      <c r="K189" s="577"/>
      <c r="L189" s="577"/>
      <c r="M189" s="577"/>
      <c r="N189" s="577"/>
      <c r="O189" s="577"/>
      <c r="P189" s="577"/>
      <c r="Q189" s="577"/>
      <c r="R189" s="577"/>
      <c r="S189" s="577"/>
      <c r="T189" s="577"/>
      <c r="U189" s="577"/>
      <c r="V189" s="577"/>
      <c r="W189" s="577"/>
      <c r="X189" s="577"/>
      <c r="Y189" s="577"/>
      <c r="Z189" s="577"/>
      <c r="AA189" s="577"/>
      <c r="AB189" s="577"/>
      <c r="AC189" s="577"/>
      <c r="AD189" s="577"/>
      <c r="AE189" s="577"/>
      <c r="AF189" s="577"/>
      <c r="AG189" s="535">
        <v>1235</v>
      </c>
      <c r="AH189" s="535"/>
      <c r="AI189" s="535"/>
      <c r="AJ189" s="536"/>
      <c r="AK189" s="536"/>
      <c r="AL189" s="536"/>
      <c r="AM189" s="536"/>
      <c r="AN189" s="536"/>
      <c r="AO189" s="536"/>
      <c r="AP189" s="536"/>
    </row>
    <row r="190" spans="1:42" ht="12" customHeight="1">
      <c r="A190" s="579" t="s">
        <v>650</v>
      </c>
      <c r="B190" s="579"/>
      <c r="C190" s="579"/>
      <c r="D190" s="579"/>
      <c r="E190" s="579"/>
      <c r="F190" s="579"/>
      <c r="G190" s="579"/>
      <c r="H190" s="579"/>
      <c r="I190" s="579"/>
      <c r="J190" s="579"/>
      <c r="K190" s="579"/>
      <c r="L190" s="579"/>
      <c r="M190" s="579"/>
      <c r="N190" s="579"/>
      <c r="O190" s="579"/>
      <c r="P190" s="579"/>
      <c r="Q190" s="579"/>
      <c r="R190" s="579"/>
      <c r="S190" s="579"/>
      <c r="T190" s="579"/>
      <c r="U190" s="579"/>
      <c r="V190" s="579"/>
      <c r="W190" s="579"/>
      <c r="X190" s="579"/>
      <c r="Y190" s="579"/>
      <c r="Z190" s="579"/>
      <c r="AA190" s="579"/>
      <c r="AB190" s="579"/>
      <c r="AC190" s="579"/>
      <c r="AD190" s="579"/>
      <c r="AE190" s="579"/>
      <c r="AF190" s="579"/>
      <c r="AG190" s="535">
        <v>1240</v>
      </c>
      <c r="AH190" s="535"/>
      <c r="AI190" s="535"/>
      <c r="AJ190" s="536">
        <v>195</v>
      </c>
      <c r="AK190" s="536"/>
      <c r="AL190" s="536"/>
      <c r="AM190" s="536"/>
      <c r="AN190" s="536"/>
      <c r="AO190" s="536"/>
      <c r="AP190" s="536"/>
    </row>
    <row r="191" spans="1:42" ht="12" customHeight="1">
      <c r="A191" s="580" t="s">
        <v>486</v>
      </c>
      <c r="B191" s="581"/>
      <c r="C191" s="581"/>
      <c r="D191" s="581"/>
      <c r="E191" s="581"/>
      <c r="F191" s="581"/>
      <c r="G191" s="581"/>
      <c r="H191" s="581"/>
      <c r="I191" s="581"/>
      <c r="J191" s="581"/>
      <c r="K191" s="581"/>
      <c r="L191" s="581"/>
      <c r="M191" s="581"/>
      <c r="N191" s="581"/>
      <c r="O191" s="581"/>
      <c r="P191" s="581"/>
      <c r="Q191" s="581"/>
      <c r="R191" s="581"/>
      <c r="S191" s="581"/>
      <c r="T191" s="581"/>
      <c r="U191" s="581"/>
      <c r="V191" s="581"/>
      <c r="W191" s="581"/>
      <c r="X191" s="581"/>
      <c r="Y191" s="581"/>
      <c r="Z191" s="581"/>
      <c r="AA191" s="581"/>
      <c r="AB191" s="581"/>
      <c r="AC191" s="581"/>
      <c r="AD191" s="581"/>
      <c r="AE191" s="581"/>
      <c r="AF191" s="582"/>
      <c r="AG191" s="583">
        <v>1241</v>
      </c>
      <c r="AH191" s="584"/>
      <c r="AI191" s="585"/>
      <c r="AJ191" s="589">
        <v>195</v>
      </c>
      <c r="AK191" s="590"/>
      <c r="AL191" s="590"/>
      <c r="AM191" s="590"/>
      <c r="AN191" s="590"/>
      <c r="AO191" s="590"/>
      <c r="AP191" s="591"/>
    </row>
    <row r="192" spans="1:42" ht="12" customHeight="1">
      <c r="A192" s="595" t="s">
        <v>651</v>
      </c>
      <c r="B192" s="596"/>
      <c r="C192" s="596"/>
      <c r="D192" s="596"/>
      <c r="E192" s="596"/>
      <c r="F192" s="596"/>
      <c r="G192" s="596"/>
      <c r="H192" s="596"/>
      <c r="I192" s="596"/>
      <c r="J192" s="596"/>
      <c r="K192" s="596"/>
      <c r="L192" s="596"/>
      <c r="M192" s="596"/>
      <c r="N192" s="596"/>
      <c r="O192" s="596"/>
      <c r="P192" s="596"/>
      <c r="Q192" s="596"/>
      <c r="R192" s="596"/>
      <c r="S192" s="596"/>
      <c r="T192" s="596"/>
      <c r="U192" s="596"/>
      <c r="V192" s="596"/>
      <c r="W192" s="596"/>
      <c r="X192" s="596"/>
      <c r="Y192" s="596"/>
      <c r="Z192" s="596"/>
      <c r="AA192" s="596"/>
      <c r="AB192" s="596"/>
      <c r="AC192" s="596"/>
      <c r="AD192" s="596"/>
      <c r="AE192" s="596"/>
      <c r="AF192" s="597"/>
      <c r="AG192" s="586"/>
      <c r="AH192" s="587"/>
      <c r="AI192" s="588"/>
      <c r="AJ192" s="592"/>
      <c r="AK192" s="593"/>
      <c r="AL192" s="593"/>
      <c r="AM192" s="593"/>
      <c r="AN192" s="593"/>
      <c r="AO192" s="593"/>
      <c r="AP192" s="594"/>
    </row>
    <row r="193" spans="1:42" ht="12" customHeight="1">
      <c r="A193" s="577" t="s">
        <v>652</v>
      </c>
      <c r="B193" s="577"/>
      <c r="C193" s="577"/>
      <c r="D193" s="577"/>
      <c r="E193" s="577"/>
      <c r="F193" s="577"/>
      <c r="G193" s="577"/>
      <c r="H193" s="577"/>
      <c r="I193" s="577"/>
      <c r="J193" s="577"/>
      <c r="K193" s="577"/>
      <c r="L193" s="577"/>
      <c r="M193" s="577"/>
      <c r="N193" s="577"/>
      <c r="O193" s="577"/>
      <c r="P193" s="577"/>
      <c r="Q193" s="577"/>
      <c r="R193" s="577"/>
      <c r="S193" s="577"/>
      <c r="T193" s="577"/>
      <c r="U193" s="577"/>
      <c r="V193" s="577"/>
      <c r="W193" s="577"/>
      <c r="X193" s="577"/>
      <c r="Y193" s="577"/>
      <c r="Z193" s="577"/>
      <c r="AA193" s="577"/>
      <c r="AB193" s="577"/>
      <c r="AC193" s="577"/>
      <c r="AD193" s="577"/>
      <c r="AE193" s="577"/>
      <c r="AF193" s="577"/>
      <c r="AG193" s="535">
        <v>1242</v>
      </c>
      <c r="AH193" s="535"/>
      <c r="AI193" s="535"/>
      <c r="AJ193" s="536"/>
      <c r="AK193" s="536"/>
      <c r="AL193" s="536"/>
      <c r="AM193" s="536"/>
      <c r="AN193" s="536"/>
      <c r="AO193" s="536"/>
      <c r="AP193" s="536"/>
    </row>
    <row r="194" spans="1:42" ht="12" customHeight="1">
      <c r="A194" s="578" t="s">
        <v>653</v>
      </c>
      <c r="B194" s="578"/>
      <c r="C194" s="578"/>
      <c r="D194" s="578"/>
      <c r="E194" s="578"/>
      <c r="F194" s="578"/>
      <c r="G194" s="578"/>
      <c r="H194" s="578"/>
      <c r="I194" s="578"/>
      <c r="J194" s="578"/>
      <c r="K194" s="578"/>
      <c r="L194" s="578"/>
      <c r="M194" s="578"/>
      <c r="N194" s="578"/>
      <c r="O194" s="578"/>
      <c r="P194" s="578"/>
      <c r="Q194" s="578"/>
      <c r="R194" s="578"/>
      <c r="S194" s="578"/>
      <c r="T194" s="578"/>
      <c r="U194" s="578"/>
      <c r="V194" s="578"/>
      <c r="W194" s="578"/>
      <c r="X194" s="578"/>
      <c r="Y194" s="578"/>
      <c r="Z194" s="578"/>
      <c r="AA194" s="578"/>
      <c r="AB194" s="578"/>
      <c r="AC194" s="578"/>
      <c r="AD194" s="578"/>
      <c r="AE194" s="578"/>
      <c r="AF194" s="578"/>
      <c r="AG194" s="535">
        <v>1243</v>
      </c>
      <c r="AH194" s="535"/>
      <c r="AI194" s="535"/>
      <c r="AJ194" s="536"/>
      <c r="AK194" s="536"/>
      <c r="AL194" s="536"/>
      <c r="AM194" s="536"/>
      <c r="AN194" s="536"/>
      <c r="AO194" s="536"/>
      <c r="AP194" s="536"/>
    </row>
    <row r="195" spans="1:42" ht="12" customHeight="1">
      <c r="A195" s="579" t="s">
        <v>654</v>
      </c>
      <c r="B195" s="579"/>
      <c r="C195" s="579"/>
      <c r="D195" s="579"/>
      <c r="E195" s="579"/>
      <c r="F195" s="579"/>
      <c r="G195" s="579"/>
      <c r="H195" s="579"/>
      <c r="I195" s="579"/>
      <c r="J195" s="579"/>
      <c r="K195" s="579"/>
      <c r="L195" s="579"/>
      <c r="M195" s="579"/>
      <c r="N195" s="579"/>
      <c r="O195" s="579"/>
      <c r="P195" s="579"/>
      <c r="Q195" s="579"/>
      <c r="R195" s="579"/>
      <c r="S195" s="579"/>
      <c r="T195" s="579"/>
      <c r="U195" s="579"/>
      <c r="V195" s="579"/>
      <c r="W195" s="579"/>
      <c r="X195" s="579"/>
      <c r="Y195" s="579"/>
      <c r="Z195" s="579"/>
      <c r="AA195" s="579"/>
      <c r="AB195" s="579"/>
      <c r="AC195" s="579"/>
      <c r="AD195" s="579"/>
      <c r="AE195" s="579"/>
      <c r="AF195" s="579"/>
      <c r="AG195" s="535">
        <v>1250</v>
      </c>
      <c r="AH195" s="535"/>
      <c r="AI195" s="535"/>
      <c r="AJ195" s="536"/>
      <c r="AK195" s="536"/>
      <c r="AL195" s="536"/>
      <c r="AM195" s="536"/>
      <c r="AN195" s="536"/>
      <c r="AO195" s="536"/>
      <c r="AP195" s="536"/>
    </row>
    <row r="196" spans="1:42" ht="12" customHeight="1">
      <c r="A196" s="580" t="s">
        <v>486</v>
      </c>
      <c r="B196" s="581"/>
      <c r="C196" s="581"/>
      <c r="D196" s="581"/>
      <c r="E196" s="581"/>
      <c r="F196" s="581"/>
      <c r="G196" s="581"/>
      <c r="H196" s="581"/>
      <c r="I196" s="581"/>
      <c r="J196" s="581"/>
      <c r="K196" s="581"/>
      <c r="L196" s="581"/>
      <c r="M196" s="581"/>
      <c r="N196" s="581"/>
      <c r="O196" s="581"/>
      <c r="P196" s="581"/>
      <c r="Q196" s="581"/>
      <c r="R196" s="581"/>
      <c r="S196" s="581"/>
      <c r="T196" s="581"/>
      <c r="U196" s="581"/>
      <c r="V196" s="581"/>
      <c r="W196" s="581"/>
      <c r="X196" s="581"/>
      <c r="Y196" s="581"/>
      <c r="Z196" s="581"/>
      <c r="AA196" s="581"/>
      <c r="AB196" s="581"/>
      <c r="AC196" s="581"/>
      <c r="AD196" s="581"/>
      <c r="AE196" s="581"/>
      <c r="AF196" s="582"/>
      <c r="AG196" s="583">
        <v>1251</v>
      </c>
      <c r="AH196" s="584"/>
      <c r="AI196" s="585"/>
      <c r="AJ196" s="589"/>
      <c r="AK196" s="590"/>
      <c r="AL196" s="590"/>
      <c r="AM196" s="590"/>
      <c r="AN196" s="590"/>
      <c r="AO196" s="590"/>
      <c r="AP196" s="591"/>
    </row>
    <row r="197" spans="1:42" ht="12" customHeight="1">
      <c r="A197" s="595" t="s">
        <v>651</v>
      </c>
      <c r="B197" s="596"/>
      <c r="C197" s="596"/>
      <c r="D197" s="596"/>
      <c r="E197" s="596"/>
      <c r="F197" s="596"/>
      <c r="G197" s="596"/>
      <c r="H197" s="596"/>
      <c r="I197" s="596"/>
      <c r="J197" s="596"/>
      <c r="K197" s="596"/>
      <c r="L197" s="596"/>
      <c r="M197" s="596"/>
      <c r="N197" s="596"/>
      <c r="O197" s="596"/>
      <c r="P197" s="596"/>
      <c r="Q197" s="596"/>
      <c r="R197" s="596"/>
      <c r="S197" s="596"/>
      <c r="T197" s="596"/>
      <c r="U197" s="596"/>
      <c r="V197" s="596"/>
      <c r="W197" s="596"/>
      <c r="X197" s="596"/>
      <c r="Y197" s="596"/>
      <c r="Z197" s="596"/>
      <c r="AA197" s="596"/>
      <c r="AB197" s="596"/>
      <c r="AC197" s="596"/>
      <c r="AD197" s="596"/>
      <c r="AE197" s="596"/>
      <c r="AF197" s="597"/>
      <c r="AG197" s="586"/>
      <c r="AH197" s="587"/>
      <c r="AI197" s="588"/>
      <c r="AJ197" s="592"/>
      <c r="AK197" s="593"/>
      <c r="AL197" s="593"/>
      <c r="AM197" s="593"/>
      <c r="AN197" s="593"/>
      <c r="AO197" s="593"/>
      <c r="AP197" s="594"/>
    </row>
    <row r="198" spans="1:42" ht="12" customHeight="1">
      <c r="A198" s="577" t="s">
        <v>652</v>
      </c>
      <c r="B198" s="577"/>
      <c r="C198" s="577"/>
      <c r="D198" s="577"/>
      <c r="E198" s="577"/>
      <c r="F198" s="577"/>
      <c r="G198" s="577"/>
      <c r="H198" s="577"/>
      <c r="I198" s="577"/>
      <c r="J198" s="577"/>
      <c r="K198" s="577"/>
      <c r="L198" s="577"/>
      <c r="M198" s="577"/>
      <c r="N198" s="577"/>
      <c r="O198" s="577"/>
      <c r="P198" s="577"/>
      <c r="Q198" s="577"/>
      <c r="R198" s="577"/>
      <c r="S198" s="577"/>
      <c r="T198" s="577"/>
      <c r="U198" s="577"/>
      <c r="V198" s="577"/>
      <c r="W198" s="577"/>
      <c r="X198" s="577"/>
      <c r="Y198" s="577"/>
      <c r="Z198" s="577"/>
      <c r="AA198" s="577"/>
      <c r="AB198" s="577"/>
      <c r="AC198" s="577"/>
      <c r="AD198" s="577"/>
      <c r="AE198" s="577"/>
      <c r="AF198" s="577"/>
      <c r="AG198" s="535">
        <v>1252</v>
      </c>
      <c r="AH198" s="535"/>
      <c r="AI198" s="535"/>
      <c r="AJ198" s="536"/>
      <c r="AK198" s="536"/>
      <c r="AL198" s="536"/>
      <c r="AM198" s="536"/>
      <c r="AN198" s="536"/>
      <c r="AO198" s="536"/>
      <c r="AP198" s="536"/>
    </row>
    <row r="199" spans="1:42" ht="12" customHeight="1">
      <c r="A199" s="578" t="s">
        <v>653</v>
      </c>
      <c r="B199" s="578"/>
      <c r="C199" s="578"/>
      <c r="D199" s="578"/>
      <c r="E199" s="578"/>
      <c r="F199" s="578"/>
      <c r="G199" s="578"/>
      <c r="H199" s="578"/>
      <c r="I199" s="578"/>
      <c r="J199" s="578"/>
      <c r="K199" s="578"/>
      <c r="L199" s="578"/>
      <c r="M199" s="578"/>
      <c r="N199" s="578"/>
      <c r="O199" s="578"/>
      <c r="P199" s="578"/>
      <c r="Q199" s="578"/>
      <c r="R199" s="578"/>
      <c r="S199" s="578"/>
      <c r="T199" s="578"/>
      <c r="U199" s="578"/>
      <c r="V199" s="578"/>
      <c r="W199" s="578"/>
      <c r="X199" s="578"/>
      <c r="Y199" s="578"/>
      <c r="Z199" s="578"/>
      <c r="AA199" s="578"/>
      <c r="AB199" s="578"/>
      <c r="AC199" s="578"/>
      <c r="AD199" s="578"/>
      <c r="AE199" s="578"/>
      <c r="AF199" s="578"/>
      <c r="AG199" s="535">
        <v>1253</v>
      </c>
      <c r="AH199" s="535"/>
      <c r="AI199" s="535"/>
      <c r="AJ199" s="536"/>
      <c r="AK199" s="536"/>
      <c r="AL199" s="536"/>
      <c r="AM199" s="536"/>
      <c r="AN199" s="536"/>
      <c r="AO199" s="536"/>
      <c r="AP199" s="536"/>
    </row>
    <row r="201" spans="1:87" ht="12" customHeight="1">
      <c r="A201" s="562" t="s">
        <v>655</v>
      </c>
      <c r="B201" s="562"/>
      <c r="C201" s="562"/>
      <c r="D201" s="562"/>
      <c r="E201" s="562"/>
      <c r="F201" s="562"/>
      <c r="G201" s="562"/>
      <c r="H201" s="562"/>
      <c r="I201" s="562"/>
      <c r="J201" s="562"/>
      <c r="K201" s="562"/>
      <c r="L201" s="562"/>
      <c r="M201" s="562"/>
      <c r="N201" s="562"/>
      <c r="O201" s="562"/>
      <c r="P201" s="562"/>
      <c r="Q201" s="562"/>
      <c r="R201" s="562"/>
      <c r="S201" s="562"/>
      <c r="T201" s="562"/>
      <c r="U201" s="562"/>
      <c r="V201" s="562"/>
      <c r="W201" s="562"/>
      <c r="X201" s="562"/>
      <c r="Y201" s="562"/>
      <c r="Z201" s="562"/>
      <c r="AA201" s="562"/>
      <c r="AB201" s="562"/>
      <c r="AC201" s="562"/>
      <c r="AD201" s="562"/>
      <c r="AE201" s="562"/>
      <c r="AF201" s="562"/>
      <c r="AG201" s="562"/>
      <c r="AH201" s="562"/>
      <c r="AI201" s="562"/>
      <c r="AJ201" s="562"/>
      <c r="AK201" s="562"/>
      <c r="AL201" s="562"/>
      <c r="AM201" s="562"/>
      <c r="AN201" s="562"/>
      <c r="AO201" s="562"/>
      <c r="AP201" s="562"/>
      <c r="AQ201" s="562"/>
      <c r="AR201" s="562"/>
      <c r="AS201" s="562"/>
      <c r="AT201" s="562"/>
      <c r="AU201" s="562"/>
      <c r="AV201" s="562"/>
      <c r="AW201" s="562"/>
      <c r="AX201" s="562"/>
      <c r="AY201" s="562"/>
      <c r="AZ201" s="562"/>
      <c r="BA201" s="562"/>
      <c r="BB201" s="562"/>
      <c r="BC201" s="562"/>
      <c r="BD201" s="562"/>
      <c r="BE201" s="562"/>
      <c r="BF201" s="562"/>
      <c r="BG201" s="562"/>
      <c r="BH201" s="562"/>
      <c r="BI201" s="562"/>
      <c r="BJ201" s="562"/>
      <c r="BK201" s="562"/>
      <c r="BL201" s="562"/>
      <c r="BM201" s="562"/>
      <c r="BN201" s="562"/>
      <c r="BO201" s="562"/>
      <c r="BP201" s="562"/>
      <c r="BQ201" s="562"/>
      <c r="BR201" s="562"/>
      <c r="BS201" s="562"/>
      <c r="BT201" s="562"/>
      <c r="BU201" s="562"/>
      <c r="BV201" s="562"/>
      <c r="BW201" s="562"/>
      <c r="BX201" s="562"/>
      <c r="BY201" s="562"/>
      <c r="BZ201" s="562"/>
      <c r="CA201" s="562"/>
      <c r="CB201" s="562"/>
      <c r="CC201" s="562"/>
      <c r="CD201" s="562"/>
      <c r="CE201" s="562"/>
      <c r="CF201" s="562"/>
      <c r="CG201" s="562"/>
      <c r="CH201" s="562"/>
      <c r="CI201" s="562"/>
    </row>
    <row r="202" spans="1:17" ht="12" customHeight="1">
      <c r="A202" s="96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</row>
    <row r="203" spans="1:87" ht="12" customHeight="1">
      <c r="A203" s="576" t="s">
        <v>656</v>
      </c>
      <c r="B203" s="576"/>
      <c r="C203" s="576"/>
      <c r="D203" s="576"/>
      <c r="E203" s="576"/>
      <c r="F203" s="576"/>
      <c r="G203" s="576"/>
      <c r="H203" s="576"/>
      <c r="I203" s="576"/>
      <c r="J203" s="576"/>
      <c r="K203" s="576"/>
      <c r="L203" s="576"/>
      <c r="M203" s="576"/>
      <c r="N203" s="576"/>
      <c r="O203" s="576"/>
      <c r="P203" s="576"/>
      <c r="Q203" s="576"/>
      <c r="R203" s="576"/>
      <c r="S203" s="576"/>
      <c r="T203" s="576"/>
      <c r="U203" s="576"/>
      <c r="V203" s="576"/>
      <c r="W203" s="576"/>
      <c r="X203" s="576" t="s">
        <v>13</v>
      </c>
      <c r="Y203" s="576"/>
      <c r="Z203" s="576"/>
      <c r="AA203" s="576"/>
      <c r="AB203" s="576" t="s">
        <v>657</v>
      </c>
      <c r="AC203" s="576"/>
      <c r="AD203" s="576"/>
      <c r="AE203" s="576"/>
      <c r="AF203" s="576"/>
      <c r="AG203" s="576"/>
      <c r="AH203" s="576"/>
      <c r="AI203" s="576"/>
      <c r="AJ203" s="576"/>
      <c r="AK203" s="576"/>
      <c r="AL203" s="576"/>
      <c r="AM203" s="576"/>
      <c r="AN203" s="576"/>
      <c r="AO203" s="576"/>
      <c r="AP203" s="576"/>
      <c r="AQ203" s="576"/>
      <c r="AR203" s="576"/>
      <c r="AS203" s="576"/>
      <c r="AT203" s="576"/>
      <c r="AU203" s="576"/>
      <c r="AV203" s="576"/>
      <c r="AW203" s="576"/>
      <c r="AX203" s="576"/>
      <c r="AY203" s="576"/>
      <c r="AZ203" s="576"/>
      <c r="BA203" s="576"/>
      <c r="BB203" s="576"/>
      <c r="BC203" s="576"/>
      <c r="BD203" s="576"/>
      <c r="BE203" s="576"/>
      <c r="BF203" s="576"/>
      <c r="BG203" s="576"/>
      <c r="BH203" s="576"/>
      <c r="BI203" s="576"/>
      <c r="BJ203" s="576"/>
      <c r="BK203" s="576"/>
      <c r="BL203" s="576"/>
      <c r="BM203" s="576"/>
      <c r="BN203" s="576"/>
      <c r="BO203" s="576"/>
      <c r="BP203" s="576" t="s">
        <v>658</v>
      </c>
      <c r="BQ203" s="576"/>
      <c r="BR203" s="576"/>
      <c r="BS203" s="576"/>
      <c r="BT203" s="576"/>
      <c r="BU203" s="576"/>
      <c r="BV203" s="576"/>
      <c r="BW203" s="576"/>
      <c r="BX203" s="576"/>
      <c r="BY203" s="576"/>
      <c r="BZ203" s="576"/>
      <c r="CA203" s="576"/>
      <c r="CB203" s="576"/>
      <c r="CC203" s="576"/>
      <c r="CD203" s="576"/>
      <c r="CE203" s="576"/>
      <c r="CF203" s="576"/>
      <c r="CG203" s="576"/>
      <c r="CH203" s="576"/>
      <c r="CI203" s="576"/>
    </row>
    <row r="204" spans="1:87" ht="22.5" customHeight="1">
      <c r="A204" s="576"/>
      <c r="B204" s="576"/>
      <c r="C204" s="576"/>
      <c r="D204" s="576"/>
      <c r="E204" s="576"/>
      <c r="F204" s="576"/>
      <c r="G204" s="576"/>
      <c r="H204" s="576"/>
      <c r="I204" s="576"/>
      <c r="J204" s="576"/>
      <c r="K204" s="576"/>
      <c r="L204" s="576"/>
      <c r="M204" s="576"/>
      <c r="N204" s="576"/>
      <c r="O204" s="576"/>
      <c r="P204" s="576"/>
      <c r="Q204" s="576"/>
      <c r="R204" s="576"/>
      <c r="S204" s="576"/>
      <c r="T204" s="576"/>
      <c r="U204" s="576"/>
      <c r="V204" s="576"/>
      <c r="W204" s="576"/>
      <c r="X204" s="576"/>
      <c r="Y204" s="576"/>
      <c r="Z204" s="576"/>
      <c r="AA204" s="576"/>
      <c r="AB204" s="576" t="s">
        <v>659</v>
      </c>
      <c r="AC204" s="576"/>
      <c r="AD204" s="576"/>
      <c r="AE204" s="576"/>
      <c r="AF204" s="576"/>
      <c r="AG204" s="576"/>
      <c r="AH204" s="576"/>
      <c r="AI204" s="576"/>
      <c r="AJ204" s="576" t="s">
        <v>660</v>
      </c>
      <c r="AK204" s="576"/>
      <c r="AL204" s="576"/>
      <c r="AM204" s="576"/>
      <c r="AN204" s="576" t="s">
        <v>661</v>
      </c>
      <c r="AO204" s="576"/>
      <c r="AP204" s="576"/>
      <c r="AQ204" s="576"/>
      <c r="AR204" s="576"/>
      <c r="AS204" s="576"/>
      <c r="AT204" s="576"/>
      <c r="AU204" s="576"/>
      <c r="AV204" s="576" t="s">
        <v>662</v>
      </c>
      <c r="AW204" s="576"/>
      <c r="AX204" s="576"/>
      <c r="AY204" s="576"/>
      <c r="AZ204" s="576" t="s">
        <v>663</v>
      </c>
      <c r="BA204" s="576"/>
      <c r="BB204" s="576"/>
      <c r="BC204" s="576"/>
      <c r="BD204" s="576" t="s">
        <v>664</v>
      </c>
      <c r="BE204" s="576"/>
      <c r="BF204" s="576"/>
      <c r="BG204" s="576"/>
      <c r="BH204" s="576" t="s">
        <v>665</v>
      </c>
      <c r="BI204" s="576"/>
      <c r="BJ204" s="576"/>
      <c r="BK204" s="576"/>
      <c r="BL204" s="576"/>
      <c r="BM204" s="576"/>
      <c r="BN204" s="576"/>
      <c r="BO204" s="576"/>
      <c r="BP204" s="576" t="s">
        <v>659</v>
      </c>
      <c r="BQ204" s="576"/>
      <c r="BR204" s="576"/>
      <c r="BS204" s="576"/>
      <c r="BT204" s="576" t="s">
        <v>666</v>
      </c>
      <c r="BU204" s="576"/>
      <c r="BV204" s="576"/>
      <c r="BW204" s="576"/>
      <c r="BX204" s="576" t="s">
        <v>667</v>
      </c>
      <c r="BY204" s="576"/>
      <c r="BZ204" s="576"/>
      <c r="CA204" s="576"/>
      <c r="CB204" s="576" t="s">
        <v>661</v>
      </c>
      <c r="CC204" s="576"/>
      <c r="CD204" s="576"/>
      <c r="CE204" s="576"/>
      <c r="CF204" s="576" t="s">
        <v>665</v>
      </c>
      <c r="CG204" s="576"/>
      <c r="CH204" s="576"/>
      <c r="CI204" s="576"/>
    </row>
    <row r="205" spans="1:87" ht="43.5" customHeight="1">
      <c r="A205" s="576"/>
      <c r="B205" s="576"/>
      <c r="C205" s="576"/>
      <c r="D205" s="576"/>
      <c r="E205" s="576"/>
      <c r="F205" s="576"/>
      <c r="G205" s="576"/>
      <c r="H205" s="576"/>
      <c r="I205" s="576"/>
      <c r="J205" s="576"/>
      <c r="K205" s="576"/>
      <c r="L205" s="576"/>
      <c r="M205" s="576"/>
      <c r="N205" s="576"/>
      <c r="O205" s="576"/>
      <c r="P205" s="576"/>
      <c r="Q205" s="576"/>
      <c r="R205" s="576"/>
      <c r="S205" s="576"/>
      <c r="T205" s="576"/>
      <c r="U205" s="576"/>
      <c r="V205" s="576"/>
      <c r="W205" s="576"/>
      <c r="X205" s="576"/>
      <c r="Y205" s="576"/>
      <c r="Z205" s="576"/>
      <c r="AA205" s="576"/>
      <c r="AB205" s="576" t="s">
        <v>668</v>
      </c>
      <c r="AC205" s="576"/>
      <c r="AD205" s="576"/>
      <c r="AE205" s="576"/>
      <c r="AF205" s="576" t="s">
        <v>669</v>
      </c>
      <c r="AG205" s="576"/>
      <c r="AH205" s="576"/>
      <c r="AI205" s="576"/>
      <c r="AJ205" s="576"/>
      <c r="AK205" s="576"/>
      <c r="AL205" s="576"/>
      <c r="AM205" s="576"/>
      <c r="AN205" s="576" t="s">
        <v>668</v>
      </c>
      <c r="AO205" s="576"/>
      <c r="AP205" s="576"/>
      <c r="AQ205" s="576"/>
      <c r="AR205" s="576" t="s">
        <v>669</v>
      </c>
      <c r="AS205" s="576"/>
      <c r="AT205" s="576"/>
      <c r="AU205" s="576"/>
      <c r="AV205" s="576"/>
      <c r="AW205" s="576"/>
      <c r="AX205" s="576"/>
      <c r="AY205" s="576"/>
      <c r="AZ205" s="576"/>
      <c r="BA205" s="576"/>
      <c r="BB205" s="576"/>
      <c r="BC205" s="576"/>
      <c r="BD205" s="576"/>
      <c r="BE205" s="576"/>
      <c r="BF205" s="576"/>
      <c r="BG205" s="576"/>
      <c r="BH205" s="576" t="s">
        <v>668</v>
      </c>
      <c r="BI205" s="576"/>
      <c r="BJ205" s="576"/>
      <c r="BK205" s="576"/>
      <c r="BL205" s="576" t="s">
        <v>669</v>
      </c>
      <c r="BM205" s="576"/>
      <c r="BN205" s="576"/>
      <c r="BO205" s="576"/>
      <c r="BP205" s="576"/>
      <c r="BQ205" s="576"/>
      <c r="BR205" s="576"/>
      <c r="BS205" s="576"/>
      <c r="BT205" s="576"/>
      <c r="BU205" s="576"/>
      <c r="BV205" s="576"/>
      <c r="BW205" s="576"/>
      <c r="BX205" s="576"/>
      <c r="BY205" s="576"/>
      <c r="BZ205" s="576"/>
      <c r="CA205" s="576"/>
      <c r="CB205" s="576"/>
      <c r="CC205" s="576"/>
      <c r="CD205" s="576"/>
      <c r="CE205" s="576"/>
      <c r="CF205" s="576"/>
      <c r="CG205" s="576"/>
      <c r="CH205" s="576"/>
      <c r="CI205" s="576"/>
    </row>
    <row r="206" spans="1:87" ht="12" customHeight="1">
      <c r="A206" s="573">
        <v>1</v>
      </c>
      <c r="B206" s="574"/>
      <c r="C206" s="574"/>
      <c r="D206" s="574"/>
      <c r="E206" s="574"/>
      <c r="F206" s="574"/>
      <c r="G206" s="574"/>
      <c r="H206" s="574"/>
      <c r="I206" s="574"/>
      <c r="J206" s="574"/>
      <c r="K206" s="574"/>
      <c r="L206" s="574"/>
      <c r="M206" s="574"/>
      <c r="N206" s="574"/>
      <c r="O206" s="574"/>
      <c r="P206" s="574"/>
      <c r="Q206" s="574"/>
      <c r="R206" s="574"/>
      <c r="S206" s="574"/>
      <c r="T206" s="574"/>
      <c r="U206" s="574"/>
      <c r="V206" s="574"/>
      <c r="W206" s="575"/>
      <c r="X206" s="572">
        <v>2</v>
      </c>
      <c r="Y206" s="572"/>
      <c r="Z206" s="572"/>
      <c r="AA206" s="572"/>
      <c r="AB206" s="572">
        <v>3</v>
      </c>
      <c r="AC206" s="572"/>
      <c r="AD206" s="572"/>
      <c r="AE206" s="572"/>
      <c r="AF206" s="572">
        <v>4</v>
      </c>
      <c r="AG206" s="572"/>
      <c r="AH206" s="572"/>
      <c r="AI206" s="572"/>
      <c r="AJ206" s="572">
        <v>5</v>
      </c>
      <c r="AK206" s="572"/>
      <c r="AL206" s="572"/>
      <c r="AM206" s="572"/>
      <c r="AN206" s="572">
        <v>6</v>
      </c>
      <c r="AO206" s="572"/>
      <c r="AP206" s="572"/>
      <c r="AQ206" s="572"/>
      <c r="AR206" s="572">
        <v>7</v>
      </c>
      <c r="AS206" s="572"/>
      <c r="AT206" s="572"/>
      <c r="AU206" s="572"/>
      <c r="AV206" s="572">
        <v>8</v>
      </c>
      <c r="AW206" s="572"/>
      <c r="AX206" s="572"/>
      <c r="AY206" s="572"/>
      <c r="AZ206" s="572">
        <v>9</v>
      </c>
      <c r="BA206" s="572"/>
      <c r="BB206" s="572"/>
      <c r="BC206" s="572"/>
      <c r="BD206" s="572">
        <v>10</v>
      </c>
      <c r="BE206" s="572"/>
      <c r="BF206" s="572"/>
      <c r="BG206" s="572"/>
      <c r="BH206" s="572">
        <v>11</v>
      </c>
      <c r="BI206" s="572"/>
      <c r="BJ206" s="572"/>
      <c r="BK206" s="572"/>
      <c r="BL206" s="572">
        <v>12</v>
      </c>
      <c r="BM206" s="572"/>
      <c r="BN206" s="572"/>
      <c r="BO206" s="572"/>
      <c r="BP206" s="572">
        <v>13</v>
      </c>
      <c r="BQ206" s="572"/>
      <c r="BR206" s="572"/>
      <c r="BS206" s="572"/>
      <c r="BT206" s="572">
        <v>14</v>
      </c>
      <c r="BU206" s="572"/>
      <c r="BV206" s="572"/>
      <c r="BW206" s="572"/>
      <c r="BX206" s="572">
        <v>15</v>
      </c>
      <c r="BY206" s="572"/>
      <c r="BZ206" s="572"/>
      <c r="CA206" s="572"/>
      <c r="CB206" s="572">
        <v>16</v>
      </c>
      <c r="CC206" s="572"/>
      <c r="CD206" s="572"/>
      <c r="CE206" s="572"/>
      <c r="CF206" s="572">
        <v>17</v>
      </c>
      <c r="CG206" s="572"/>
      <c r="CH206" s="572"/>
      <c r="CI206" s="572"/>
    </row>
    <row r="207" spans="1:87" ht="24" customHeight="1">
      <c r="A207" s="571" t="s">
        <v>670</v>
      </c>
      <c r="B207" s="571"/>
      <c r="C207" s="571"/>
      <c r="D207" s="571"/>
      <c r="E207" s="571"/>
      <c r="F207" s="571"/>
      <c r="G207" s="571"/>
      <c r="H207" s="571"/>
      <c r="I207" s="571"/>
      <c r="J207" s="571"/>
      <c r="K207" s="571"/>
      <c r="L207" s="571"/>
      <c r="M207" s="571"/>
      <c r="N207" s="571"/>
      <c r="O207" s="571"/>
      <c r="P207" s="571"/>
      <c r="Q207" s="571"/>
      <c r="R207" s="571"/>
      <c r="S207" s="571"/>
      <c r="T207" s="571"/>
      <c r="U207" s="571"/>
      <c r="V207" s="571"/>
      <c r="W207" s="571"/>
      <c r="X207" s="554">
        <v>1410</v>
      </c>
      <c r="Y207" s="555"/>
      <c r="Z207" s="555"/>
      <c r="AA207" s="556"/>
      <c r="AB207" s="547">
        <f>SUM(AB209:AE213)</f>
        <v>0</v>
      </c>
      <c r="AC207" s="548"/>
      <c r="AD207" s="548"/>
      <c r="AE207" s="549"/>
      <c r="AF207" s="547">
        <f>SUM(AF209:AI213)</f>
        <v>0</v>
      </c>
      <c r="AG207" s="548"/>
      <c r="AH207" s="548"/>
      <c r="AI207" s="549"/>
      <c r="AJ207" s="547">
        <f>SUM(AJ209:AM213)</f>
        <v>0</v>
      </c>
      <c r="AK207" s="548"/>
      <c r="AL207" s="548"/>
      <c r="AM207" s="549"/>
      <c r="AN207" s="547">
        <f>SUM(AN209:AQ213)</f>
        <v>0</v>
      </c>
      <c r="AO207" s="548"/>
      <c r="AP207" s="548"/>
      <c r="AQ207" s="549"/>
      <c r="AR207" s="547">
        <f>SUM(AR209:AU213)</f>
        <v>0</v>
      </c>
      <c r="AS207" s="548"/>
      <c r="AT207" s="548"/>
      <c r="AU207" s="549"/>
      <c r="AV207" s="547">
        <f>SUM(AV209:AY213)</f>
        <v>0</v>
      </c>
      <c r="AW207" s="548"/>
      <c r="AX207" s="548"/>
      <c r="AY207" s="549"/>
      <c r="AZ207" s="547">
        <f>SUM(AZ209:BC213)</f>
        <v>0</v>
      </c>
      <c r="BA207" s="548"/>
      <c r="BB207" s="548"/>
      <c r="BC207" s="549"/>
      <c r="BD207" s="547">
        <f>SUM(BD209:BG213)</f>
        <v>0</v>
      </c>
      <c r="BE207" s="548"/>
      <c r="BF207" s="548"/>
      <c r="BG207" s="549"/>
      <c r="BH207" s="547">
        <f>SUM(BH209:BK213)</f>
        <v>0</v>
      </c>
      <c r="BI207" s="548"/>
      <c r="BJ207" s="548"/>
      <c r="BK207" s="549"/>
      <c r="BL207" s="547">
        <f>SUM(BL209:BO213)</f>
        <v>0</v>
      </c>
      <c r="BM207" s="548"/>
      <c r="BN207" s="548"/>
      <c r="BO207" s="549"/>
      <c r="BP207" s="547">
        <f>SUM(BP209:BS213)</f>
        <v>0</v>
      </c>
      <c r="BQ207" s="548"/>
      <c r="BR207" s="548"/>
      <c r="BS207" s="549"/>
      <c r="BT207" s="547">
        <f>SUM(BT209:BW213)</f>
        <v>0</v>
      </c>
      <c r="BU207" s="548"/>
      <c r="BV207" s="548"/>
      <c r="BW207" s="549"/>
      <c r="BX207" s="547">
        <f>SUM(BX209:CA213)</f>
        <v>0</v>
      </c>
      <c r="BY207" s="548"/>
      <c r="BZ207" s="548"/>
      <c r="CA207" s="549"/>
      <c r="CB207" s="547">
        <f>SUM(CB209:CE213)</f>
        <v>0</v>
      </c>
      <c r="CC207" s="548"/>
      <c r="CD207" s="548"/>
      <c r="CE207" s="549"/>
      <c r="CF207" s="547">
        <f>SUM(CF209:CI213)</f>
        <v>0</v>
      </c>
      <c r="CG207" s="548"/>
      <c r="CH207" s="548"/>
      <c r="CI207" s="549"/>
    </row>
    <row r="208" spans="1:87" ht="12" customHeight="1">
      <c r="A208" s="570" t="s">
        <v>671</v>
      </c>
      <c r="B208" s="570"/>
      <c r="C208" s="570"/>
      <c r="D208" s="570"/>
      <c r="E208" s="570"/>
      <c r="F208" s="570"/>
      <c r="G208" s="570"/>
      <c r="H208" s="570"/>
      <c r="I208" s="570"/>
      <c r="J208" s="570"/>
      <c r="K208" s="570"/>
      <c r="L208" s="570"/>
      <c r="M208" s="570"/>
      <c r="N208" s="570"/>
      <c r="O208" s="570"/>
      <c r="P208" s="570"/>
      <c r="Q208" s="570"/>
      <c r="R208" s="570"/>
      <c r="S208" s="570"/>
      <c r="T208" s="570"/>
      <c r="U208" s="570"/>
      <c r="V208" s="570"/>
      <c r="W208" s="570"/>
      <c r="X208" s="557"/>
      <c r="Y208" s="558"/>
      <c r="Z208" s="558"/>
      <c r="AA208" s="559"/>
      <c r="AB208" s="550"/>
      <c r="AC208" s="551"/>
      <c r="AD208" s="551"/>
      <c r="AE208" s="552"/>
      <c r="AF208" s="550"/>
      <c r="AG208" s="551"/>
      <c r="AH208" s="551"/>
      <c r="AI208" s="552"/>
      <c r="AJ208" s="550"/>
      <c r="AK208" s="551"/>
      <c r="AL208" s="551"/>
      <c r="AM208" s="552"/>
      <c r="AN208" s="550"/>
      <c r="AO208" s="551"/>
      <c r="AP208" s="551"/>
      <c r="AQ208" s="552"/>
      <c r="AR208" s="550"/>
      <c r="AS208" s="551"/>
      <c r="AT208" s="551"/>
      <c r="AU208" s="552"/>
      <c r="AV208" s="550"/>
      <c r="AW208" s="551"/>
      <c r="AX208" s="551"/>
      <c r="AY208" s="552"/>
      <c r="AZ208" s="550"/>
      <c r="BA208" s="551"/>
      <c r="BB208" s="551"/>
      <c r="BC208" s="552"/>
      <c r="BD208" s="550"/>
      <c r="BE208" s="551"/>
      <c r="BF208" s="551"/>
      <c r="BG208" s="552"/>
      <c r="BH208" s="550"/>
      <c r="BI208" s="551"/>
      <c r="BJ208" s="551"/>
      <c r="BK208" s="552"/>
      <c r="BL208" s="550"/>
      <c r="BM208" s="551"/>
      <c r="BN208" s="551"/>
      <c r="BO208" s="552"/>
      <c r="BP208" s="550"/>
      <c r="BQ208" s="551"/>
      <c r="BR208" s="551"/>
      <c r="BS208" s="552"/>
      <c r="BT208" s="550"/>
      <c r="BU208" s="551"/>
      <c r="BV208" s="551"/>
      <c r="BW208" s="552"/>
      <c r="BX208" s="550"/>
      <c r="BY208" s="551"/>
      <c r="BZ208" s="551"/>
      <c r="CA208" s="552"/>
      <c r="CB208" s="550"/>
      <c r="CC208" s="551"/>
      <c r="CD208" s="551"/>
      <c r="CE208" s="552"/>
      <c r="CF208" s="550"/>
      <c r="CG208" s="551"/>
      <c r="CH208" s="551"/>
      <c r="CI208" s="552"/>
    </row>
    <row r="209" spans="1:87" ht="12" customHeight="1">
      <c r="A209" s="537" t="s">
        <v>672</v>
      </c>
      <c r="B209" s="537"/>
      <c r="C209" s="537"/>
      <c r="D209" s="537"/>
      <c r="E209" s="537"/>
      <c r="F209" s="537"/>
      <c r="G209" s="537"/>
      <c r="H209" s="537"/>
      <c r="I209" s="537"/>
      <c r="J209" s="537"/>
      <c r="K209" s="537"/>
      <c r="L209" s="537"/>
      <c r="M209" s="537"/>
      <c r="N209" s="537"/>
      <c r="O209" s="537"/>
      <c r="P209" s="537"/>
      <c r="Q209" s="537"/>
      <c r="R209" s="537"/>
      <c r="S209" s="537"/>
      <c r="T209" s="537"/>
      <c r="U209" s="537"/>
      <c r="V209" s="537"/>
      <c r="W209" s="537"/>
      <c r="X209" s="535">
        <v>1411</v>
      </c>
      <c r="Y209" s="535"/>
      <c r="Z209" s="535"/>
      <c r="AA209" s="535"/>
      <c r="AB209" s="536"/>
      <c r="AC209" s="536"/>
      <c r="AD209" s="536"/>
      <c r="AE209" s="536"/>
      <c r="AF209" s="536"/>
      <c r="AG209" s="536"/>
      <c r="AH209" s="536"/>
      <c r="AI209" s="536"/>
      <c r="AJ209" s="536"/>
      <c r="AK209" s="536"/>
      <c r="AL209" s="536"/>
      <c r="AM209" s="536"/>
      <c r="AN209" s="536"/>
      <c r="AO209" s="536"/>
      <c r="AP209" s="536"/>
      <c r="AQ209" s="536"/>
      <c r="AR209" s="536"/>
      <c r="AS209" s="536"/>
      <c r="AT209" s="536"/>
      <c r="AU209" s="536"/>
      <c r="AV209" s="536"/>
      <c r="AW209" s="536"/>
      <c r="AX209" s="536"/>
      <c r="AY209" s="536"/>
      <c r="AZ209" s="536"/>
      <c r="BA209" s="536"/>
      <c r="BB209" s="536"/>
      <c r="BC209" s="536"/>
      <c r="BD209" s="536"/>
      <c r="BE209" s="536"/>
      <c r="BF209" s="536"/>
      <c r="BG209" s="536"/>
      <c r="BH209" s="533">
        <f>AB209+AJ209-AN209-AZ209+BD209</f>
        <v>0</v>
      </c>
      <c r="BI209" s="533"/>
      <c r="BJ209" s="533"/>
      <c r="BK209" s="533"/>
      <c r="BL209" s="533">
        <f>AF209-AR209+AV209</f>
        <v>0</v>
      </c>
      <c r="BM209" s="533"/>
      <c r="BN209" s="533"/>
      <c r="BO209" s="533"/>
      <c r="BP209" s="536"/>
      <c r="BQ209" s="536"/>
      <c r="BR209" s="536"/>
      <c r="BS209" s="536"/>
      <c r="BT209" s="536"/>
      <c r="BU209" s="536"/>
      <c r="BV209" s="536"/>
      <c r="BW209" s="536"/>
      <c r="BX209" s="536"/>
      <c r="BY209" s="536"/>
      <c r="BZ209" s="536"/>
      <c r="CA209" s="536"/>
      <c r="CB209" s="536"/>
      <c r="CC209" s="536"/>
      <c r="CD209" s="536"/>
      <c r="CE209" s="536"/>
      <c r="CF209" s="533">
        <f>BP209+BT209+BX209-CB209</f>
        <v>0</v>
      </c>
      <c r="CG209" s="533"/>
      <c r="CH209" s="533"/>
      <c r="CI209" s="533"/>
    </row>
    <row r="210" spans="1:87" ht="12" customHeight="1">
      <c r="A210" s="537" t="s">
        <v>673</v>
      </c>
      <c r="B210" s="537"/>
      <c r="C210" s="537"/>
      <c r="D210" s="537"/>
      <c r="E210" s="537"/>
      <c r="F210" s="537"/>
      <c r="G210" s="537"/>
      <c r="H210" s="537"/>
      <c r="I210" s="537"/>
      <c r="J210" s="537"/>
      <c r="K210" s="537"/>
      <c r="L210" s="537"/>
      <c r="M210" s="537"/>
      <c r="N210" s="537"/>
      <c r="O210" s="537"/>
      <c r="P210" s="537"/>
      <c r="Q210" s="537"/>
      <c r="R210" s="537"/>
      <c r="S210" s="537"/>
      <c r="T210" s="537"/>
      <c r="U210" s="537"/>
      <c r="V210" s="537"/>
      <c r="W210" s="537"/>
      <c r="X210" s="535">
        <v>1412</v>
      </c>
      <c r="Y210" s="535"/>
      <c r="Z210" s="535"/>
      <c r="AA210" s="535"/>
      <c r="AB210" s="536"/>
      <c r="AC210" s="536"/>
      <c r="AD210" s="536"/>
      <c r="AE210" s="536"/>
      <c r="AF210" s="536"/>
      <c r="AG210" s="536"/>
      <c r="AH210" s="536"/>
      <c r="AI210" s="536"/>
      <c r="AJ210" s="536"/>
      <c r="AK210" s="536"/>
      <c r="AL210" s="536"/>
      <c r="AM210" s="536"/>
      <c r="AN210" s="536"/>
      <c r="AO210" s="536"/>
      <c r="AP210" s="536"/>
      <c r="AQ210" s="536"/>
      <c r="AR210" s="536"/>
      <c r="AS210" s="536"/>
      <c r="AT210" s="536"/>
      <c r="AU210" s="536"/>
      <c r="AV210" s="536"/>
      <c r="AW210" s="536"/>
      <c r="AX210" s="536"/>
      <c r="AY210" s="536"/>
      <c r="AZ210" s="536"/>
      <c r="BA210" s="536"/>
      <c r="BB210" s="536"/>
      <c r="BC210" s="536"/>
      <c r="BD210" s="536"/>
      <c r="BE210" s="536"/>
      <c r="BF210" s="536"/>
      <c r="BG210" s="536"/>
      <c r="BH210" s="533">
        <f>AB210+AJ210-AN210-AZ210+BD210</f>
        <v>0</v>
      </c>
      <c r="BI210" s="533"/>
      <c r="BJ210" s="533"/>
      <c r="BK210" s="533"/>
      <c r="BL210" s="533">
        <f>AF210-AR210+AV210</f>
        <v>0</v>
      </c>
      <c r="BM210" s="533"/>
      <c r="BN210" s="533"/>
      <c r="BO210" s="533"/>
      <c r="BP210" s="536"/>
      <c r="BQ210" s="536"/>
      <c r="BR210" s="536"/>
      <c r="BS210" s="536"/>
      <c r="BT210" s="536"/>
      <c r="BU210" s="536"/>
      <c r="BV210" s="536"/>
      <c r="BW210" s="536"/>
      <c r="BX210" s="536"/>
      <c r="BY210" s="536"/>
      <c r="BZ210" s="536"/>
      <c r="CA210" s="536"/>
      <c r="CB210" s="536"/>
      <c r="CC210" s="536"/>
      <c r="CD210" s="536"/>
      <c r="CE210" s="536"/>
      <c r="CF210" s="533">
        <f>BP210+BT210+BX210-CB210</f>
        <v>0</v>
      </c>
      <c r="CG210" s="533"/>
      <c r="CH210" s="533"/>
      <c r="CI210" s="533"/>
    </row>
    <row r="211" spans="1:87" ht="12" customHeight="1">
      <c r="A211" s="537" t="s">
        <v>674</v>
      </c>
      <c r="B211" s="537"/>
      <c r="C211" s="537"/>
      <c r="D211" s="537"/>
      <c r="E211" s="537"/>
      <c r="F211" s="537"/>
      <c r="G211" s="537"/>
      <c r="H211" s="537"/>
      <c r="I211" s="537"/>
      <c r="J211" s="537"/>
      <c r="K211" s="537"/>
      <c r="L211" s="537"/>
      <c r="M211" s="537"/>
      <c r="N211" s="537"/>
      <c r="O211" s="537"/>
      <c r="P211" s="537"/>
      <c r="Q211" s="537"/>
      <c r="R211" s="537"/>
      <c r="S211" s="537"/>
      <c r="T211" s="537"/>
      <c r="U211" s="537"/>
      <c r="V211" s="537"/>
      <c r="W211" s="537"/>
      <c r="X211" s="535">
        <v>1413</v>
      </c>
      <c r="Y211" s="535"/>
      <c r="Z211" s="535"/>
      <c r="AA211" s="535"/>
      <c r="AB211" s="536"/>
      <c r="AC211" s="536"/>
      <c r="AD211" s="536"/>
      <c r="AE211" s="536"/>
      <c r="AF211" s="536"/>
      <c r="AG211" s="536"/>
      <c r="AH211" s="536"/>
      <c r="AI211" s="536"/>
      <c r="AJ211" s="536"/>
      <c r="AK211" s="536"/>
      <c r="AL211" s="536"/>
      <c r="AM211" s="536"/>
      <c r="AN211" s="536"/>
      <c r="AO211" s="536"/>
      <c r="AP211" s="536"/>
      <c r="AQ211" s="536"/>
      <c r="AR211" s="536"/>
      <c r="AS211" s="536"/>
      <c r="AT211" s="536"/>
      <c r="AU211" s="536"/>
      <c r="AV211" s="536"/>
      <c r="AW211" s="536"/>
      <c r="AX211" s="536"/>
      <c r="AY211" s="536"/>
      <c r="AZ211" s="536"/>
      <c r="BA211" s="536"/>
      <c r="BB211" s="536"/>
      <c r="BC211" s="536"/>
      <c r="BD211" s="536"/>
      <c r="BE211" s="536"/>
      <c r="BF211" s="536"/>
      <c r="BG211" s="536"/>
      <c r="BH211" s="533">
        <f>AB211+AJ211-AN211-AZ211+BD211</f>
        <v>0</v>
      </c>
      <c r="BI211" s="533"/>
      <c r="BJ211" s="533"/>
      <c r="BK211" s="533"/>
      <c r="BL211" s="533">
        <f>AF211-AR211+AV211</f>
        <v>0</v>
      </c>
      <c r="BM211" s="533"/>
      <c r="BN211" s="533"/>
      <c r="BO211" s="533"/>
      <c r="BP211" s="536"/>
      <c r="BQ211" s="536"/>
      <c r="BR211" s="536"/>
      <c r="BS211" s="536"/>
      <c r="BT211" s="536"/>
      <c r="BU211" s="536"/>
      <c r="BV211" s="536"/>
      <c r="BW211" s="536"/>
      <c r="BX211" s="536"/>
      <c r="BY211" s="536"/>
      <c r="BZ211" s="536"/>
      <c r="CA211" s="536"/>
      <c r="CB211" s="536"/>
      <c r="CC211" s="536"/>
      <c r="CD211" s="536"/>
      <c r="CE211" s="536"/>
      <c r="CF211" s="533">
        <f>BP211+BT211+BX211-CB211</f>
        <v>0</v>
      </c>
      <c r="CG211" s="533"/>
      <c r="CH211" s="533"/>
      <c r="CI211" s="533"/>
    </row>
    <row r="212" spans="1:87" ht="12" customHeight="1">
      <c r="A212" s="537"/>
      <c r="B212" s="537"/>
      <c r="C212" s="537"/>
      <c r="D212" s="537"/>
      <c r="E212" s="537"/>
      <c r="F212" s="537"/>
      <c r="G212" s="537"/>
      <c r="H212" s="537"/>
      <c r="I212" s="537"/>
      <c r="J212" s="537"/>
      <c r="K212" s="537"/>
      <c r="L212" s="537"/>
      <c r="M212" s="537"/>
      <c r="N212" s="537"/>
      <c r="O212" s="537"/>
      <c r="P212" s="537"/>
      <c r="Q212" s="537"/>
      <c r="R212" s="537"/>
      <c r="S212" s="537"/>
      <c r="T212" s="537"/>
      <c r="U212" s="537"/>
      <c r="V212" s="537"/>
      <c r="W212" s="537"/>
      <c r="X212" s="535">
        <v>1414</v>
      </c>
      <c r="Y212" s="535"/>
      <c r="Z212" s="535"/>
      <c r="AA212" s="535"/>
      <c r="AB212" s="536"/>
      <c r="AC212" s="536"/>
      <c r="AD212" s="536"/>
      <c r="AE212" s="536"/>
      <c r="AF212" s="536"/>
      <c r="AG212" s="536"/>
      <c r="AH212" s="536"/>
      <c r="AI212" s="536"/>
      <c r="AJ212" s="536"/>
      <c r="AK212" s="536"/>
      <c r="AL212" s="536"/>
      <c r="AM212" s="536"/>
      <c r="AN212" s="536"/>
      <c r="AO212" s="536"/>
      <c r="AP212" s="536"/>
      <c r="AQ212" s="536"/>
      <c r="AR212" s="536"/>
      <c r="AS212" s="536"/>
      <c r="AT212" s="536"/>
      <c r="AU212" s="536"/>
      <c r="AV212" s="536"/>
      <c r="AW212" s="536"/>
      <c r="AX212" s="536"/>
      <c r="AY212" s="536"/>
      <c r="AZ212" s="536"/>
      <c r="BA212" s="536"/>
      <c r="BB212" s="536"/>
      <c r="BC212" s="536"/>
      <c r="BD212" s="536"/>
      <c r="BE212" s="536"/>
      <c r="BF212" s="536"/>
      <c r="BG212" s="536"/>
      <c r="BH212" s="533">
        <f>AB212+AJ212-AN212-AZ212+BD212</f>
        <v>0</v>
      </c>
      <c r="BI212" s="533"/>
      <c r="BJ212" s="533"/>
      <c r="BK212" s="533"/>
      <c r="BL212" s="533">
        <f>AF212-AR212+AV212</f>
        <v>0</v>
      </c>
      <c r="BM212" s="533"/>
      <c r="BN212" s="533"/>
      <c r="BO212" s="533"/>
      <c r="BP212" s="536"/>
      <c r="BQ212" s="536"/>
      <c r="BR212" s="536"/>
      <c r="BS212" s="536"/>
      <c r="BT212" s="536"/>
      <c r="BU212" s="536"/>
      <c r="BV212" s="536"/>
      <c r="BW212" s="536"/>
      <c r="BX212" s="536"/>
      <c r="BY212" s="536"/>
      <c r="BZ212" s="536"/>
      <c r="CA212" s="536"/>
      <c r="CB212" s="536"/>
      <c r="CC212" s="536"/>
      <c r="CD212" s="536"/>
      <c r="CE212" s="536"/>
      <c r="CF212" s="533">
        <f>BP212+BT212+BX212-CB212</f>
        <v>0</v>
      </c>
      <c r="CG212" s="533"/>
      <c r="CH212" s="533"/>
      <c r="CI212" s="533"/>
    </row>
    <row r="213" spans="1:87" ht="12" customHeight="1">
      <c r="A213" s="537" t="s">
        <v>675</v>
      </c>
      <c r="B213" s="537"/>
      <c r="C213" s="537"/>
      <c r="D213" s="537"/>
      <c r="E213" s="537"/>
      <c r="F213" s="537"/>
      <c r="G213" s="537"/>
      <c r="H213" s="537"/>
      <c r="I213" s="537"/>
      <c r="J213" s="537"/>
      <c r="K213" s="537"/>
      <c r="L213" s="537"/>
      <c r="M213" s="537"/>
      <c r="N213" s="537"/>
      <c r="O213" s="537"/>
      <c r="P213" s="537"/>
      <c r="Q213" s="537"/>
      <c r="R213" s="537"/>
      <c r="S213" s="537"/>
      <c r="T213" s="537"/>
      <c r="U213" s="537"/>
      <c r="V213" s="537"/>
      <c r="W213" s="537"/>
      <c r="X213" s="535">
        <v>1415</v>
      </c>
      <c r="Y213" s="535"/>
      <c r="Z213" s="535"/>
      <c r="AA213" s="535"/>
      <c r="AB213" s="536"/>
      <c r="AC213" s="536"/>
      <c r="AD213" s="536"/>
      <c r="AE213" s="536"/>
      <c r="AF213" s="536"/>
      <c r="AG213" s="536"/>
      <c r="AH213" s="536"/>
      <c r="AI213" s="536"/>
      <c r="AJ213" s="536"/>
      <c r="AK213" s="536"/>
      <c r="AL213" s="536"/>
      <c r="AM213" s="536"/>
      <c r="AN213" s="536"/>
      <c r="AO213" s="536"/>
      <c r="AP213" s="536"/>
      <c r="AQ213" s="536"/>
      <c r="AR213" s="536"/>
      <c r="AS213" s="536"/>
      <c r="AT213" s="536"/>
      <c r="AU213" s="536"/>
      <c r="AV213" s="536"/>
      <c r="AW213" s="536"/>
      <c r="AX213" s="536"/>
      <c r="AY213" s="536"/>
      <c r="AZ213" s="536"/>
      <c r="BA213" s="536"/>
      <c r="BB213" s="536"/>
      <c r="BC213" s="536"/>
      <c r="BD213" s="536"/>
      <c r="BE213" s="536"/>
      <c r="BF213" s="536"/>
      <c r="BG213" s="536"/>
      <c r="BH213" s="533">
        <f>AB213+AJ213-AN213-AZ213+BD213</f>
        <v>0</v>
      </c>
      <c r="BI213" s="533"/>
      <c r="BJ213" s="533"/>
      <c r="BK213" s="533"/>
      <c r="BL213" s="533">
        <f>AF213-AR213+AV213</f>
        <v>0</v>
      </c>
      <c r="BM213" s="533"/>
      <c r="BN213" s="533"/>
      <c r="BO213" s="533"/>
      <c r="BP213" s="536"/>
      <c r="BQ213" s="536"/>
      <c r="BR213" s="536"/>
      <c r="BS213" s="536"/>
      <c r="BT213" s="536"/>
      <c r="BU213" s="536"/>
      <c r="BV213" s="536"/>
      <c r="BW213" s="536"/>
      <c r="BX213" s="536"/>
      <c r="BY213" s="536"/>
      <c r="BZ213" s="536"/>
      <c r="CA213" s="536"/>
      <c r="CB213" s="536"/>
      <c r="CC213" s="536"/>
      <c r="CD213" s="536"/>
      <c r="CE213" s="536"/>
      <c r="CF213" s="533">
        <f>BP213+BT213+BX213-CB213</f>
        <v>0</v>
      </c>
      <c r="CG213" s="533"/>
      <c r="CH213" s="533"/>
      <c r="CI213" s="533"/>
    </row>
    <row r="214" spans="1:87" ht="24" customHeight="1">
      <c r="A214" s="571" t="s">
        <v>676</v>
      </c>
      <c r="B214" s="571"/>
      <c r="C214" s="571"/>
      <c r="D214" s="571"/>
      <c r="E214" s="571"/>
      <c r="F214" s="571"/>
      <c r="G214" s="571"/>
      <c r="H214" s="571"/>
      <c r="I214" s="571"/>
      <c r="J214" s="571"/>
      <c r="K214" s="571"/>
      <c r="L214" s="571"/>
      <c r="M214" s="571"/>
      <c r="N214" s="571"/>
      <c r="O214" s="571"/>
      <c r="P214" s="571"/>
      <c r="Q214" s="571"/>
      <c r="R214" s="571"/>
      <c r="S214" s="571"/>
      <c r="T214" s="571"/>
      <c r="U214" s="571"/>
      <c r="V214" s="571"/>
      <c r="W214" s="571"/>
      <c r="X214" s="554">
        <v>1420</v>
      </c>
      <c r="Y214" s="555"/>
      <c r="Z214" s="555"/>
      <c r="AA214" s="556"/>
      <c r="AB214" s="547">
        <f>SUM(AB216:AE219)</f>
        <v>0</v>
      </c>
      <c r="AC214" s="548"/>
      <c r="AD214" s="548"/>
      <c r="AE214" s="549"/>
      <c r="AF214" s="539" t="s">
        <v>487</v>
      </c>
      <c r="AG214" s="541"/>
      <c r="AH214" s="541"/>
      <c r="AI214" s="543"/>
      <c r="AJ214" s="547">
        <f>SUM(AJ216:AM219)</f>
        <v>0</v>
      </c>
      <c r="AK214" s="548"/>
      <c r="AL214" s="548"/>
      <c r="AM214" s="549"/>
      <c r="AN214" s="547">
        <f>SUM(AN216:AQ219)</f>
        <v>0</v>
      </c>
      <c r="AO214" s="548"/>
      <c r="AP214" s="548"/>
      <c r="AQ214" s="549"/>
      <c r="AR214" s="539" t="s">
        <v>487</v>
      </c>
      <c r="AS214" s="541"/>
      <c r="AT214" s="541"/>
      <c r="AU214" s="543"/>
      <c r="AV214" s="539" t="s">
        <v>487</v>
      </c>
      <c r="AW214" s="541"/>
      <c r="AX214" s="541"/>
      <c r="AY214" s="543"/>
      <c r="AZ214" s="547">
        <f>SUM(AZ216:BC219)</f>
        <v>0</v>
      </c>
      <c r="BA214" s="548"/>
      <c r="BB214" s="548"/>
      <c r="BC214" s="549"/>
      <c r="BD214" s="547">
        <f>SUM(BD216:BG219)</f>
        <v>0</v>
      </c>
      <c r="BE214" s="548"/>
      <c r="BF214" s="548"/>
      <c r="BG214" s="549"/>
      <c r="BH214" s="547">
        <f>SUM(BH216:BK219)</f>
        <v>0</v>
      </c>
      <c r="BI214" s="548"/>
      <c r="BJ214" s="548"/>
      <c r="BK214" s="549"/>
      <c r="BL214" s="539" t="s">
        <v>487</v>
      </c>
      <c r="BM214" s="541"/>
      <c r="BN214" s="541"/>
      <c r="BO214" s="543"/>
      <c r="BP214" s="547">
        <f>SUM(BP216:BS219)</f>
        <v>0</v>
      </c>
      <c r="BQ214" s="548"/>
      <c r="BR214" s="548"/>
      <c r="BS214" s="549"/>
      <c r="BT214" s="547">
        <f>SUM(BT216:BW219)</f>
        <v>0</v>
      </c>
      <c r="BU214" s="548"/>
      <c r="BV214" s="548"/>
      <c r="BW214" s="549"/>
      <c r="BX214" s="547">
        <f>SUM(BX216:CA219)</f>
        <v>0</v>
      </c>
      <c r="BY214" s="548"/>
      <c r="BZ214" s="548"/>
      <c r="CA214" s="549"/>
      <c r="CB214" s="547">
        <f>SUM(CB216:CE219)</f>
        <v>0</v>
      </c>
      <c r="CC214" s="548"/>
      <c r="CD214" s="548"/>
      <c r="CE214" s="549"/>
      <c r="CF214" s="547">
        <f>SUM(CF216:CI219)</f>
        <v>0</v>
      </c>
      <c r="CG214" s="548"/>
      <c r="CH214" s="548"/>
      <c r="CI214" s="549"/>
    </row>
    <row r="215" spans="1:87" ht="12" customHeight="1">
      <c r="A215" s="570" t="s">
        <v>677</v>
      </c>
      <c r="B215" s="570"/>
      <c r="C215" s="570"/>
      <c r="D215" s="570"/>
      <c r="E215" s="570"/>
      <c r="F215" s="570"/>
      <c r="G215" s="570"/>
      <c r="H215" s="570"/>
      <c r="I215" s="570"/>
      <c r="J215" s="570"/>
      <c r="K215" s="570"/>
      <c r="L215" s="570"/>
      <c r="M215" s="570"/>
      <c r="N215" s="570"/>
      <c r="O215" s="570"/>
      <c r="P215" s="570"/>
      <c r="Q215" s="570"/>
      <c r="R215" s="570"/>
      <c r="S215" s="570"/>
      <c r="T215" s="570"/>
      <c r="U215" s="570"/>
      <c r="V215" s="570"/>
      <c r="W215" s="570"/>
      <c r="X215" s="557"/>
      <c r="Y215" s="558"/>
      <c r="Z215" s="558"/>
      <c r="AA215" s="559"/>
      <c r="AB215" s="550"/>
      <c r="AC215" s="551"/>
      <c r="AD215" s="551"/>
      <c r="AE215" s="552"/>
      <c r="AF215" s="540"/>
      <c r="AG215" s="542"/>
      <c r="AH215" s="542"/>
      <c r="AI215" s="544"/>
      <c r="AJ215" s="550"/>
      <c r="AK215" s="551"/>
      <c r="AL215" s="551"/>
      <c r="AM215" s="552"/>
      <c r="AN215" s="550"/>
      <c r="AO215" s="551"/>
      <c r="AP215" s="551"/>
      <c r="AQ215" s="552"/>
      <c r="AR215" s="540"/>
      <c r="AS215" s="542"/>
      <c r="AT215" s="542"/>
      <c r="AU215" s="544"/>
      <c r="AV215" s="540"/>
      <c r="AW215" s="542"/>
      <c r="AX215" s="542"/>
      <c r="AY215" s="544"/>
      <c r="AZ215" s="550"/>
      <c r="BA215" s="551"/>
      <c r="BB215" s="551"/>
      <c r="BC215" s="552"/>
      <c r="BD215" s="550"/>
      <c r="BE215" s="551"/>
      <c r="BF215" s="551"/>
      <c r="BG215" s="552"/>
      <c r="BH215" s="550"/>
      <c r="BI215" s="551"/>
      <c r="BJ215" s="551"/>
      <c r="BK215" s="552"/>
      <c r="BL215" s="540"/>
      <c r="BM215" s="542"/>
      <c r="BN215" s="542"/>
      <c r="BO215" s="544"/>
      <c r="BP215" s="550"/>
      <c r="BQ215" s="551"/>
      <c r="BR215" s="551"/>
      <c r="BS215" s="552"/>
      <c r="BT215" s="550"/>
      <c r="BU215" s="551"/>
      <c r="BV215" s="551"/>
      <c r="BW215" s="552"/>
      <c r="BX215" s="550"/>
      <c r="BY215" s="551"/>
      <c r="BZ215" s="551"/>
      <c r="CA215" s="552"/>
      <c r="CB215" s="550"/>
      <c r="CC215" s="551"/>
      <c r="CD215" s="551"/>
      <c r="CE215" s="552"/>
      <c r="CF215" s="550"/>
      <c r="CG215" s="551"/>
      <c r="CH215" s="551"/>
      <c r="CI215" s="552"/>
    </row>
    <row r="216" spans="1:87" ht="12" customHeight="1">
      <c r="A216" s="537" t="s">
        <v>678</v>
      </c>
      <c r="B216" s="537"/>
      <c r="C216" s="537"/>
      <c r="D216" s="537"/>
      <c r="E216" s="537"/>
      <c r="F216" s="537"/>
      <c r="G216" s="537"/>
      <c r="H216" s="537"/>
      <c r="I216" s="537"/>
      <c r="J216" s="537"/>
      <c r="K216" s="537"/>
      <c r="L216" s="537"/>
      <c r="M216" s="537"/>
      <c r="N216" s="537"/>
      <c r="O216" s="537"/>
      <c r="P216" s="537"/>
      <c r="Q216" s="537"/>
      <c r="R216" s="537"/>
      <c r="S216" s="537"/>
      <c r="T216" s="537"/>
      <c r="U216" s="537"/>
      <c r="V216" s="537"/>
      <c r="W216" s="537"/>
      <c r="X216" s="535">
        <v>1421</v>
      </c>
      <c r="Y216" s="535"/>
      <c r="Z216" s="535"/>
      <c r="AA216" s="535"/>
      <c r="AB216" s="536"/>
      <c r="AC216" s="536"/>
      <c r="AD216" s="536"/>
      <c r="AE216" s="536"/>
      <c r="AF216" s="536" t="s">
        <v>487</v>
      </c>
      <c r="AG216" s="536"/>
      <c r="AH216" s="536"/>
      <c r="AI216" s="536"/>
      <c r="AJ216" s="536"/>
      <c r="AK216" s="536"/>
      <c r="AL216" s="536"/>
      <c r="AM216" s="536"/>
      <c r="AN216" s="536"/>
      <c r="AO216" s="536"/>
      <c r="AP216" s="536"/>
      <c r="AQ216" s="536"/>
      <c r="AR216" s="536" t="s">
        <v>487</v>
      </c>
      <c r="AS216" s="536"/>
      <c r="AT216" s="536"/>
      <c r="AU216" s="536"/>
      <c r="AV216" s="536" t="s">
        <v>487</v>
      </c>
      <c r="AW216" s="536"/>
      <c r="AX216" s="536"/>
      <c r="AY216" s="536"/>
      <c r="AZ216" s="536"/>
      <c r="BA216" s="536"/>
      <c r="BB216" s="536"/>
      <c r="BC216" s="536"/>
      <c r="BD216" s="536"/>
      <c r="BE216" s="536"/>
      <c r="BF216" s="536"/>
      <c r="BG216" s="536"/>
      <c r="BH216" s="533">
        <f>AB216+AJ216-AN216-AZ216+BD216</f>
        <v>0</v>
      </c>
      <c r="BI216" s="533"/>
      <c r="BJ216" s="533"/>
      <c r="BK216" s="533"/>
      <c r="BL216" s="536" t="s">
        <v>487</v>
      </c>
      <c r="BM216" s="536"/>
      <c r="BN216" s="536"/>
      <c r="BO216" s="536"/>
      <c r="BP216" s="536"/>
      <c r="BQ216" s="536"/>
      <c r="BR216" s="536"/>
      <c r="BS216" s="536"/>
      <c r="BT216" s="536"/>
      <c r="BU216" s="536"/>
      <c r="BV216" s="536"/>
      <c r="BW216" s="536"/>
      <c r="BX216" s="536"/>
      <c r="BY216" s="536"/>
      <c r="BZ216" s="536"/>
      <c r="CA216" s="536"/>
      <c r="CB216" s="536"/>
      <c r="CC216" s="536"/>
      <c r="CD216" s="536"/>
      <c r="CE216" s="536"/>
      <c r="CF216" s="533">
        <f>BP216+BT216+BX216-CB216</f>
        <v>0</v>
      </c>
      <c r="CG216" s="533"/>
      <c r="CH216" s="533"/>
      <c r="CI216" s="533"/>
    </row>
    <row r="217" spans="1:87" ht="12" customHeight="1">
      <c r="A217" s="537" t="s">
        <v>679</v>
      </c>
      <c r="B217" s="537"/>
      <c r="C217" s="537"/>
      <c r="D217" s="537"/>
      <c r="E217" s="537"/>
      <c r="F217" s="537"/>
      <c r="G217" s="537"/>
      <c r="H217" s="537"/>
      <c r="I217" s="537"/>
      <c r="J217" s="537"/>
      <c r="K217" s="537"/>
      <c r="L217" s="537"/>
      <c r="M217" s="537"/>
      <c r="N217" s="537"/>
      <c r="O217" s="537"/>
      <c r="P217" s="537"/>
      <c r="Q217" s="537"/>
      <c r="R217" s="537"/>
      <c r="S217" s="537"/>
      <c r="T217" s="537"/>
      <c r="U217" s="537"/>
      <c r="V217" s="537"/>
      <c r="W217" s="537"/>
      <c r="X217" s="535">
        <v>1422</v>
      </c>
      <c r="Y217" s="535"/>
      <c r="Z217" s="535"/>
      <c r="AA217" s="535"/>
      <c r="AB217" s="536"/>
      <c r="AC217" s="536"/>
      <c r="AD217" s="536"/>
      <c r="AE217" s="536"/>
      <c r="AF217" s="536" t="s">
        <v>487</v>
      </c>
      <c r="AG217" s="536"/>
      <c r="AH217" s="536"/>
      <c r="AI217" s="536"/>
      <c r="AJ217" s="536"/>
      <c r="AK217" s="536"/>
      <c r="AL217" s="536"/>
      <c r="AM217" s="536"/>
      <c r="AN217" s="536"/>
      <c r="AO217" s="536"/>
      <c r="AP217" s="536"/>
      <c r="AQ217" s="536"/>
      <c r="AR217" s="536" t="s">
        <v>487</v>
      </c>
      <c r="AS217" s="536"/>
      <c r="AT217" s="536"/>
      <c r="AU217" s="536"/>
      <c r="AV217" s="536" t="s">
        <v>487</v>
      </c>
      <c r="AW217" s="536"/>
      <c r="AX217" s="536"/>
      <c r="AY217" s="536"/>
      <c r="AZ217" s="536"/>
      <c r="BA217" s="536"/>
      <c r="BB217" s="536"/>
      <c r="BC217" s="536"/>
      <c r="BD217" s="536"/>
      <c r="BE217" s="536"/>
      <c r="BF217" s="536"/>
      <c r="BG217" s="536"/>
      <c r="BH217" s="533">
        <f>AB217+AJ217-AN217-AZ217+BD217</f>
        <v>0</v>
      </c>
      <c r="BI217" s="533"/>
      <c r="BJ217" s="533"/>
      <c r="BK217" s="533"/>
      <c r="BL217" s="536" t="s">
        <v>487</v>
      </c>
      <c r="BM217" s="536"/>
      <c r="BN217" s="536"/>
      <c r="BO217" s="536"/>
      <c r="BP217" s="536"/>
      <c r="BQ217" s="536"/>
      <c r="BR217" s="536"/>
      <c r="BS217" s="536"/>
      <c r="BT217" s="536"/>
      <c r="BU217" s="536"/>
      <c r="BV217" s="536"/>
      <c r="BW217" s="536"/>
      <c r="BX217" s="536"/>
      <c r="BY217" s="536"/>
      <c r="BZ217" s="536"/>
      <c r="CA217" s="536"/>
      <c r="CB217" s="536"/>
      <c r="CC217" s="536"/>
      <c r="CD217" s="536"/>
      <c r="CE217" s="536"/>
      <c r="CF217" s="533">
        <f>BP217+BT217+BX217-CB217</f>
        <v>0</v>
      </c>
      <c r="CG217" s="533"/>
      <c r="CH217" s="533"/>
      <c r="CI217" s="533"/>
    </row>
    <row r="218" spans="1:87" ht="12" customHeight="1">
      <c r="A218" s="537"/>
      <c r="B218" s="537"/>
      <c r="C218" s="537"/>
      <c r="D218" s="537"/>
      <c r="E218" s="537"/>
      <c r="F218" s="537"/>
      <c r="G218" s="537"/>
      <c r="H218" s="537"/>
      <c r="I218" s="537"/>
      <c r="J218" s="537"/>
      <c r="K218" s="537"/>
      <c r="L218" s="537"/>
      <c r="M218" s="537"/>
      <c r="N218" s="537"/>
      <c r="O218" s="537"/>
      <c r="P218" s="537"/>
      <c r="Q218" s="537"/>
      <c r="R218" s="537"/>
      <c r="S218" s="537"/>
      <c r="T218" s="537"/>
      <c r="U218" s="537"/>
      <c r="V218" s="537"/>
      <c r="W218" s="537"/>
      <c r="X218" s="535">
        <v>1423</v>
      </c>
      <c r="Y218" s="535"/>
      <c r="Z218" s="535"/>
      <c r="AA218" s="535"/>
      <c r="AB218" s="536"/>
      <c r="AC218" s="536"/>
      <c r="AD218" s="536"/>
      <c r="AE218" s="536"/>
      <c r="AF218" s="536" t="s">
        <v>487</v>
      </c>
      <c r="AG218" s="536"/>
      <c r="AH218" s="536"/>
      <c r="AI218" s="536"/>
      <c r="AJ218" s="536"/>
      <c r="AK218" s="536"/>
      <c r="AL218" s="536"/>
      <c r="AM218" s="536"/>
      <c r="AN218" s="536"/>
      <c r="AO218" s="536"/>
      <c r="AP218" s="536"/>
      <c r="AQ218" s="536"/>
      <c r="AR218" s="536" t="s">
        <v>487</v>
      </c>
      <c r="AS218" s="536"/>
      <c r="AT218" s="536"/>
      <c r="AU218" s="536"/>
      <c r="AV218" s="536" t="s">
        <v>487</v>
      </c>
      <c r="AW218" s="536"/>
      <c r="AX218" s="536"/>
      <c r="AY218" s="536"/>
      <c r="AZ218" s="536"/>
      <c r="BA218" s="536"/>
      <c r="BB218" s="536"/>
      <c r="BC218" s="536"/>
      <c r="BD218" s="536"/>
      <c r="BE218" s="536"/>
      <c r="BF218" s="536"/>
      <c r="BG218" s="536"/>
      <c r="BH218" s="533">
        <f>AB218+AJ218-AN218-AZ218+BD218</f>
        <v>0</v>
      </c>
      <c r="BI218" s="533"/>
      <c r="BJ218" s="533"/>
      <c r="BK218" s="533"/>
      <c r="BL218" s="536" t="s">
        <v>487</v>
      </c>
      <c r="BM218" s="536"/>
      <c r="BN218" s="536"/>
      <c r="BO218" s="536"/>
      <c r="BP218" s="536"/>
      <c r="BQ218" s="536"/>
      <c r="BR218" s="536"/>
      <c r="BS218" s="536"/>
      <c r="BT218" s="536"/>
      <c r="BU218" s="536"/>
      <c r="BV218" s="536"/>
      <c r="BW218" s="536"/>
      <c r="BX218" s="536"/>
      <c r="BY218" s="536"/>
      <c r="BZ218" s="536"/>
      <c r="CA218" s="536"/>
      <c r="CB218" s="536"/>
      <c r="CC218" s="536"/>
      <c r="CD218" s="536"/>
      <c r="CE218" s="536"/>
      <c r="CF218" s="533">
        <f>BP218+BT218+BX218-CB218</f>
        <v>0</v>
      </c>
      <c r="CG218" s="533"/>
      <c r="CH218" s="533"/>
      <c r="CI218" s="533"/>
    </row>
    <row r="219" spans="1:87" ht="12" customHeight="1">
      <c r="A219" s="537" t="s">
        <v>680</v>
      </c>
      <c r="B219" s="537"/>
      <c r="C219" s="537"/>
      <c r="D219" s="537"/>
      <c r="E219" s="537"/>
      <c r="F219" s="537"/>
      <c r="G219" s="537"/>
      <c r="H219" s="537"/>
      <c r="I219" s="537"/>
      <c r="J219" s="537"/>
      <c r="K219" s="537"/>
      <c r="L219" s="537"/>
      <c r="M219" s="537"/>
      <c r="N219" s="537"/>
      <c r="O219" s="537"/>
      <c r="P219" s="537"/>
      <c r="Q219" s="537"/>
      <c r="R219" s="537"/>
      <c r="S219" s="537"/>
      <c r="T219" s="537"/>
      <c r="U219" s="537"/>
      <c r="V219" s="537"/>
      <c r="W219" s="537"/>
      <c r="X219" s="535">
        <v>1424</v>
      </c>
      <c r="Y219" s="535"/>
      <c r="Z219" s="535"/>
      <c r="AA219" s="535"/>
      <c r="AB219" s="536"/>
      <c r="AC219" s="536"/>
      <c r="AD219" s="536"/>
      <c r="AE219" s="536"/>
      <c r="AF219" s="536" t="s">
        <v>487</v>
      </c>
      <c r="AG219" s="536"/>
      <c r="AH219" s="536"/>
      <c r="AI219" s="536"/>
      <c r="AJ219" s="536"/>
      <c r="AK219" s="536"/>
      <c r="AL219" s="536"/>
      <c r="AM219" s="536"/>
      <c r="AN219" s="536"/>
      <c r="AO219" s="536"/>
      <c r="AP219" s="536"/>
      <c r="AQ219" s="536"/>
      <c r="AR219" s="536" t="s">
        <v>487</v>
      </c>
      <c r="AS219" s="536"/>
      <c r="AT219" s="536"/>
      <c r="AU219" s="536"/>
      <c r="AV219" s="536" t="s">
        <v>487</v>
      </c>
      <c r="AW219" s="536"/>
      <c r="AX219" s="536"/>
      <c r="AY219" s="536"/>
      <c r="AZ219" s="536"/>
      <c r="BA219" s="536"/>
      <c r="BB219" s="536"/>
      <c r="BC219" s="536"/>
      <c r="BD219" s="536"/>
      <c r="BE219" s="536"/>
      <c r="BF219" s="536"/>
      <c r="BG219" s="536"/>
      <c r="BH219" s="533">
        <f>AB219+AJ219-AN219-AZ219+BD219</f>
        <v>0</v>
      </c>
      <c r="BI219" s="533"/>
      <c r="BJ219" s="533"/>
      <c r="BK219" s="533"/>
      <c r="BL219" s="536" t="s">
        <v>487</v>
      </c>
      <c r="BM219" s="536"/>
      <c r="BN219" s="536"/>
      <c r="BO219" s="536"/>
      <c r="BP219" s="536"/>
      <c r="BQ219" s="536"/>
      <c r="BR219" s="536"/>
      <c r="BS219" s="536"/>
      <c r="BT219" s="536"/>
      <c r="BU219" s="536"/>
      <c r="BV219" s="536"/>
      <c r="BW219" s="536"/>
      <c r="BX219" s="536"/>
      <c r="BY219" s="536"/>
      <c r="BZ219" s="536"/>
      <c r="CA219" s="536"/>
      <c r="CB219" s="536"/>
      <c r="CC219" s="536"/>
      <c r="CD219" s="536"/>
      <c r="CE219" s="536"/>
      <c r="CF219" s="533">
        <f>BP219+BT219+BX219-CB219</f>
        <v>0</v>
      </c>
      <c r="CG219" s="533"/>
      <c r="CH219" s="533"/>
      <c r="CI219" s="533"/>
    </row>
    <row r="220" spans="1:87" ht="12" customHeight="1">
      <c r="A220" s="537" t="s">
        <v>181</v>
      </c>
      <c r="B220" s="537"/>
      <c r="C220" s="537"/>
      <c r="D220" s="537"/>
      <c r="E220" s="537"/>
      <c r="F220" s="537"/>
      <c r="G220" s="537"/>
      <c r="H220" s="537"/>
      <c r="I220" s="537"/>
      <c r="J220" s="537"/>
      <c r="K220" s="537"/>
      <c r="L220" s="537"/>
      <c r="M220" s="537"/>
      <c r="N220" s="537"/>
      <c r="O220" s="537"/>
      <c r="P220" s="537"/>
      <c r="Q220" s="537"/>
      <c r="R220" s="537"/>
      <c r="S220" s="537"/>
      <c r="T220" s="537"/>
      <c r="U220" s="537"/>
      <c r="V220" s="537"/>
      <c r="W220" s="537"/>
      <c r="X220" s="535">
        <v>1430</v>
      </c>
      <c r="Y220" s="535"/>
      <c r="Z220" s="535"/>
      <c r="AA220" s="535"/>
      <c r="AB220" s="533">
        <f>AB207+AB214</f>
        <v>0</v>
      </c>
      <c r="AC220" s="533"/>
      <c r="AD220" s="533"/>
      <c r="AE220" s="533"/>
      <c r="AF220" s="533">
        <f>AF207</f>
        <v>0</v>
      </c>
      <c r="AG220" s="533"/>
      <c r="AH220" s="533"/>
      <c r="AI220" s="533"/>
      <c r="AJ220" s="533">
        <f>AJ207+AJ214</f>
        <v>0</v>
      </c>
      <c r="AK220" s="533"/>
      <c r="AL220" s="533"/>
      <c r="AM220" s="533"/>
      <c r="AN220" s="533">
        <f>AN207+AN214</f>
        <v>0</v>
      </c>
      <c r="AO220" s="533"/>
      <c r="AP220" s="533"/>
      <c r="AQ220" s="533"/>
      <c r="AR220" s="533">
        <f>AR207</f>
        <v>0</v>
      </c>
      <c r="AS220" s="533"/>
      <c r="AT220" s="533"/>
      <c r="AU220" s="533"/>
      <c r="AV220" s="533">
        <f>AV207</f>
        <v>0</v>
      </c>
      <c r="AW220" s="533"/>
      <c r="AX220" s="533"/>
      <c r="AY220" s="533"/>
      <c r="AZ220" s="533">
        <f>AZ207+AZ214</f>
        <v>0</v>
      </c>
      <c r="BA220" s="533"/>
      <c r="BB220" s="533"/>
      <c r="BC220" s="533"/>
      <c r="BD220" s="533">
        <f>BD207+BD214</f>
        <v>0</v>
      </c>
      <c r="BE220" s="533"/>
      <c r="BF220" s="533"/>
      <c r="BG220" s="533"/>
      <c r="BH220" s="533">
        <f>BH207+BH214</f>
        <v>0</v>
      </c>
      <c r="BI220" s="533"/>
      <c r="BJ220" s="533"/>
      <c r="BK220" s="533"/>
      <c r="BL220" s="533">
        <f>BL207</f>
        <v>0</v>
      </c>
      <c r="BM220" s="533"/>
      <c r="BN220" s="533"/>
      <c r="BO220" s="533"/>
      <c r="BP220" s="533">
        <f>BP207+BP214</f>
        <v>0</v>
      </c>
      <c r="BQ220" s="533"/>
      <c r="BR220" s="533"/>
      <c r="BS220" s="533"/>
      <c r="BT220" s="533">
        <f>BT207+BT214</f>
        <v>0</v>
      </c>
      <c r="BU220" s="533"/>
      <c r="BV220" s="533"/>
      <c r="BW220" s="533"/>
      <c r="BX220" s="533">
        <f>BX207+BX214</f>
        <v>0</v>
      </c>
      <c r="BY220" s="533"/>
      <c r="BZ220" s="533"/>
      <c r="CA220" s="533"/>
      <c r="CB220" s="533">
        <f>CB207+CB214</f>
        <v>0</v>
      </c>
      <c r="CC220" s="533"/>
      <c r="CD220" s="533"/>
      <c r="CE220" s="533"/>
      <c r="CF220" s="533">
        <f>CF207+CF214</f>
        <v>0</v>
      </c>
      <c r="CG220" s="533"/>
      <c r="CH220" s="533"/>
      <c r="CI220" s="533"/>
    </row>
    <row r="222" spans="1:87" ht="12" customHeight="1">
      <c r="A222" s="566" t="s">
        <v>681</v>
      </c>
      <c r="B222" s="566"/>
      <c r="C222" s="566"/>
      <c r="D222" s="566"/>
      <c r="E222" s="566"/>
      <c r="F222" s="566"/>
      <c r="G222" s="566"/>
      <c r="H222" s="566"/>
      <c r="I222" s="566"/>
      <c r="J222" s="566"/>
      <c r="K222" s="566"/>
      <c r="L222" s="566"/>
      <c r="M222" s="566"/>
      <c r="N222" s="566"/>
      <c r="O222" s="566"/>
      <c r="P222" s="566"/>
      <c r="Q222" s="566" t="s">
        <v>682</v>
      </c>
      <c r="R222" s="566"/>
      <c r="S222" s="566"/>
      <c r="T222" s="566"/>
      <c r="U222" s="566"/>
      <c r="V222" s="566"/>
      <c r="W222" s="566"/>
      <c r="X222" s="566"/>
      <c r="Y222" s="566"/>
      <c r="Z222" s="566"/>
      <c r="AA222" s="566"/>
      <c r="AB222" s="566"/>
      <c r="AC222" s="566"/>
      <c r="AD222" s="566"/>
      <c r="AE222" s="566"/>
      <c r="AF222" s="566"/>
      <c r="AG222" s="566"/>
      <c r="AH222" s="566"/>
      <c r="AI222" s="566"/>
      <c r="AJ222" s="566"/>
      <c r="AK222" s="566"/>
      <c r="AL222" s="566"/>
      <c r="AM222" s="566"/>
      <c r="AN222" s="566"/>
      <c r="AO222" s="566"/>
      <c r="AP222" s="566"/>
      <c r="AQ222" s="566"/>
      <c r="AR222" s="566"/>
      <c r="AS222" s="566"/>
      <c r="AT222" s="566"/>
      <c r="AU222" s="566"/>
      <c r="AV222" s="566"/>
      <c r="AW222" s="566"/>
      <c r="AX222" s="566"/>
      <c r="AY222" s="566"/>
      <c r="AZ222" s="566"/>
      <c r="BA222" s="566"/>
      <c r="BB222" s="566"/>
      <c r="BC222" s="566"/>
      <c r="BD222" s="566"/>
      <c r="BE222" s="566"/>
      <c r="BF222" s="566"/>
      <c r="BG222" s="566"/>
      <c r="BH222" s="567" t="s">
        <v>683</v>
      </c>
      <c r="BI222" s="567"/>
      <c r="BJ222" s="567"/>
      <c r="BK222" s="567"/>
      <c r="BL222" s="567"/>
      <c r="BM222" s="568"/>
      <c r="BN222" s="568"/>
      <c r="BO222" s="568"/>
      <c r="BP222" s="568"/>
      <c r="BQ222" s="568"/>
      <c r="BR222" s="568"/>
      <c r="BS222" s="568"/>
      <c r="BT222" s="568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</row>
    <row r="223" spans="1:87" ht="24.75" customHeight="1">
      <c r="A223" s="566" t="s">
        <v>684</v>
      </c>
      <c r="B223" s="566"/>
      <c r="C223" s="566"/>
      <c r="D223" s="566"/>
      <c r="E223" s="566"/>
      <c r="F223" s="566"/>
      <c r="G223" s="566"/>
      <c r="H223" s="566"/>
      <c r="I223" s="566"/>
      <c r="J223" s="566"/>
      <c r="K223" s="566"/>
      <c r="L223" s="566"/>
      <c r="M223" s="566"/>
      <c r="N223" s="566"/>
      <c r="O223" s="566"/>
      <c r="P223" s="566"/>
      <c r="Q223" s="566" t="s">
        <v>685</v>
      </c>
      <c r="R223" s="566"/>
      <c r="S223" s="566"/>
      <c r="T223" s="566"/>
      <c r="U223" s="566"/>
      <c r="V223" s="566"/>
      <c r="W223" s="566"/>
      <c r="X223" s="566"/>
      <c r="Y223" s="566"/>
      <c r="Z223" s="566"/>
      <c r="AA223" s="566"/>
      <c r="AB223" s="566"/>
      <c r="AC223" s="566"/>
      <c r="AD223" s="566"/>
      <c r="AE223" s="566"/>
      <c r="AF223" s="566"/>
      <c r="AG223" s="566"/>
      <c r="AH223" s="566"/>
      <c r="AI223" s="566"/>
      <c r="AJ223" s="566"/>
      <c r="AK223" s="566"/>
      <c r="AL223" s="566"/>
      <c r="AM223" s="566"/>
      <c r="AN223" s="566"/>
      <c r="AO223" s="566"/>
      <c r="AP223" s="566"/>
      <c r="AQ223" s="566"/>
      <c r="AR223" s="566"/>
      <c r="AS223" s="566"/>
      <c r="AT223" s="566"/>
      <c r="AU223" s="566"/>
      <c r="AV223" s="566"/>
      <c r="AW223" s="566"/>
      <c r="AX223" s="566"/>
      <c r="AY223" s="566"/>
      <c r="AZ223" s="566"/>
      <c r="BA223" s="566"/>
      <c r="BB223" s="566"/>
      <c r="BC223" s="566"/>
      <c r="BD223" s="566"/>
      <c r="BE223" s="566"/>
      <c r="BF223" s="566"/>
      <c r="BG223" s="566"/>
      <c r="BH223" s="567" t="s">
        <v>686</v>
      </c>
      <c r="BI223" s="567"/>
      <c r="BJ223" s="567"/>
      <c r="BK223" s="567"/>
      <c r="BL223" s="567"/>
      <c r="BM223" s="569"/>
      <c r="BN223" s="569"/>
      <c r="BO223" s="569"/>
      <c r="BP223" s="569"/>
      <c r="BQ223" s="569"/>
      <c r="BR223" s="569"/>
      <c r="BS223" s="569"/>
      <c r="BT223" s="569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</row>
    <row r="224" spans="1:87" ht="24.75" customHeight="1">
      <c r="A224" s="566" t="s">
        <v>687</v>
      </c>
      <c r="B224" s="566"/>
      <c r="C224" s="566"/>
      <c r="D224" s="566"/>
      <c r="E224" s="566"/>
      <c r="F224" s="566"/>
      <c r="G224" s="566"/>
      <c r="H224" s="566"/>
      <c r="I224" s="566"/>
      <c r="J224" s="566"/>
      <c r="K224" s="566"/>
      <c r="L224" s="566"/>
      <c r="M224" s="566"/>
      <c r="N224" s="566"/>
      <c r="O224" s="566"/>
      <c r="P224" s="566"/>
      <c r="Q224" s="566" t="s">
        <v>688</v>
      </c>
      <c r="R224" s="566"/>
      <c r="S224" s="566"/>
      <c r="T224" s="566"/>
      <c r="U224" s="566"/>
      <c r="V224" s="566"/>
      <c r="W224" s="566"/>
      <c r="X224" s="566"/>
      <c r="Y224" s="566"/>
      <c r="Z224" s="566"/>
      <c r="AA224" s="566"/>
      <c r="AB224" s="566"/>
      <c r="AC224" s="566"/>
      <c r="AD224" s="566"/>
      <c r="AE224" s="566"/>
      <c r="AF224" s="566"/>
      <c r="AG224" s="566"/>
      <c r="AH224" s="566"/>
      <c r="AI224" s="566"/>
      <c r="AJ224" s="566"/>
      <c r="AK224" s="566"/>
      <c r="AL224" s="566"/>
      <c r="AM224" s="566"/>
      <c r="AN224" s="566"/>
      <c r="AO224" s="566"/>
      <c r="AP224" s="566"/>
      <c r="AQ224" s="566"/>
      <c r="AR224" s="566"/>
      <c r="AS224" s="566"/>
      <c r="AT224" s="566"/>
      <c r="AU224" s="566"/>
      <c r="AV224" s="566"/>
      <c r="AW224" s="566"/>
      <c r="AX224" s="566"/>
      <c r="AY224" s="566"/>
      <c r="AZ224" s="566"/>
      <c r="BA224" s="566"/>
      <c r="BB224" s="566"/>
      <c r="BC224" s="566"/>
      <c r="BD224" s="566"/>
      <c r="BE224" s="566"/>
      <c r="BF224" s="566"/>
      <c r="BG224" s="566"/>
      <c r="BH224" s="567" t="s">
        <v>689</v>
      </c>
      <c r="BI224" s="567"/>
      <c r="BJ224" s="567"/>
      <c r="BK224" s="567"/>
      <c r="BL224" s="567"/>
      <c r="BM224" s="568"/>
      <c r="BN224" s="568"/>
      <c r="BO224" s="568"/>
      <c r="BP224" s="568"/>
      <c r="BQ224" s="568"/>
      <c r="BR224" s="568"/>
      <c r="BS224" s="568"/>
      <c r="BT224" s="568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</row>
    <row r="225" spans="1:12" ht="12" customHeight="1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</row>
    <row r="226" spans="1:87" ht="12" customHeight="1">
      <c r="A226" s="562" t="s">
        <v>690</v>
      </c>
      <c r="B226" s="562"/>
      <c r="C226" s="562"/>
      <c r="D226" s="562"/>
      <c r="E226" s="562"/>
      <c r="F226" s="562"/>
      <c r="G226" s="562"/>
      <c r="H226" s="562"/>
      <c r="I226" s="562"/>
      <c r="J226" s="562"/>
      <c r="K226" s="562"/>
      <c r="L226" s="562"/>
      <c r="M226" s="562"/>
      <c r="N226" s="562"/>
      <c r="O226" s="562"/>
      <c r="P226" s="562"/>
      <c r="Q226" s="562"/>
      <c r="R226" s="562"/>
      <c r="S226" s="562"/>
      <c r="T226" s="562"/>
      <c r="U226" s="562"/>
      <c r="V226" s="562"/>
      <c r="W226" s="562"/>
      <c r="X226" s="562"/>
      <c r="Y226" s="562"/>
      <c r="Z226" s="562"/>
      <c r="AA226" s="562"/>
      <c r="AB226" s="562"/>
      <c r="AC226" s="562"/>
      <c r="AD226" s="562"/>
      <c r="AE226" s="562"/>
      <c r="AF226" s="562"/>
      <c r="AG226" s="562"/>
      <c r="AH226" s="562"/>
      <c r="AI226" s="562"/>
      <c r="AJ226" s="562"/>
      <c r="AK226" s="562"/>
      <c r="AL226" s="562"/>
      <c r="AM226" s="562"/>
      <c r="AN226" s="562"/>
      <c r="AO226" s="562"/>
      <c r="AP226" s="562"/>
      <c r="AQ226" s="562"/>
      <c r="AR226" s="562"/>
      <c r="AS226" s="562"/>
      <c r="AT226" s="562"/>
      <c r="AU226" s="562"/>
      <c r="AV226" s="562"/>
      <c r="AW226" s="562"/>
      <c r="AX226" s="562"/>
      <c r="AY226" s="562"/>
      <c r="AZ226" s="562"/>
      <c r="BA226" s="562"/>
      <c r="BB226" s="562"/>
      <c r="BC226" s="562"/>
      <c r="BD226" s="562"/>
      <c r="BE226" s="562"/>
      <c r="BF226" s="562"/>
      <c r="BG226" s="562"/>
      <c r="BH226" s="562"/>
      <c r="BI226" s="562"/>
      <c r="BJ226" s="562"/>
      <c r="BK226" s="562"/>
      <c r="BL226" s="562"/>
      <c r="BM226" s="562"/>
      <c r="BN226" s="562"/>
      <c r="BO226" s="562"/>
      <c r="BP226" s="562"/>
      <c r="BQ226" s="562"/>
      <c r="BR226" s="562"/>
      <c r="BS226" s="562"/>
      <c r="BT226" s="562"/>
      <c r="BU226" s="562"/>
      <c r="BV226" s="562"/>
      <c r="BW226" s="562"/>
      <c r="BX226" s="562"/>
      <c r="BY226" s="562"/>
      <c r="BZ226" s="562"/>
      <c r="CA226" s="562"/>
      <c r="CB226" s="562"/>
      <c r="CC226" s="562"/>
      <c r="CD226" s="562"/>
      <c r="CE226" s="562"/>
      <c r="CF226" s="562"/>
      <c r="CG226" s="562"/>
      <c r="CH226" s="562"/>
      <c r="CI226" s="562"/>
    </row>
    <row r="227" spans="1:12" ht="12" customHeight="1">
      <c r="A227" s="96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</row>
    <row r="228" spans="1:87" ht="35.25" customHeight="1">
      <c r="A228" s="554" t="s">
        <v>176</v>
      </c>
      <c r="B228" s="555"/>
      <c r="C228" s="555"/>
      <c r="D228" s="555"/>
      <c r="E228" s="555"/>
      <c r="F228" s="555"/>
      <c r="G228" s="555"/>
      <c r="H228" s="555"/>
      <c r="I228" s="555"/>
      <c r="J228" s="555"/>
      <c r="K228" s="555"/>
      <c r="L228" s="555"/>
      <c r="M228" s="555"/>
      <c r="N228" s="555"/>
      <c r="O228" s="555"/>
      <c r="P228" s="555"/>
      <c r="Q228" s="555"/>
      <c r="R228" s="555"/>
      <c r="S228" s="555"/>
      <c r="T228" s="555"/>
      <c r="U228" s="555"/>
      <c r="V228" s="555"/>
      <c r="W228" s="555"/>
      <c r="X228" s="555"/>
      <c r="Y228" s="555"/>
      <c r="Z228" s="555"/>
      <c r="AA228" s="555"/>
      <c r="AB228" s="555"/>
      <c r="AC228" s="556"/>
      <c r="AD228" s="554" t="s">
        <v>13</v>
      </c>
      <c r="AE228" s="555"/>
      <c r="AF228" s="555"/>
      <c r="AG228" s="556"/>
      <c r="AH228" s="554" t="s">
        <v>691</v>
      </c>
      <c r="AI228" s="555"/>
      <c r="AJ228" s="555"/>
      <c r="AK228" s="555"/>
      <c r="AL228" s="555"/>
      <c r="AM228" s="556"/>
      <c r="AN228" s="554" t="s">
        <v>692</v>
      </c>
      <c r="AO228" s="555"/>
      <c r="AP228" s="555"/>
      <c r="AQ228" s="555"/>
      <c r="AR228" s="555"/>
      <c r="AS228" s="556"/>
      <c r="AT228" s="563" t="s">
        <v>693</v>
      </c>
      <c r="AU228" s="564"/>
      <c r="AV228" s="564"/>
      <c r="AW228" s="564"/>
      <c r="AX228" s="564"/>
      <c r="AY228" s="564"/>
      <c r="AZ228" s="564"/>
      <c r="BA228" s="564"/>
      <c r="BB228" s="564"/>
      <c r="BC228" s="564"/>
      <c r="BD228" s="564"/>
      <c r="BE228" s="565"/>
      <c r="BF228" s="554" t="s">
        <v>694</v>
      </c>
      <c r="BG228" s="555"/>
      <c r="BH228" s="555"/>
      <c r="BI228" s="555"/>
      <c r="BJ228" s="555"/>
      <c r="BK228" s="556"/>
      <c r="BL228" s="554" t="s">
        <v>695</v>
      </c>
      <c r="BM228" s="555"/>
      <c r="BN228" s="555"/>
      <c r="BO228" s="555"/>
      <c r="BP228" s="555"/>
      <c r="BQ228" s="556"/>
      <c r="BR228" s="554" t="s">
        <v>696</v>
      </c>
      <c r="BS228" s="555"/>
      <c r="BT228" s="555"/>
      <c r="BU228" s="555"/>
      <c r="BV228" s="555"/>
      <c r="BW228" s="556"/>
      <c r="BX228" s="563" t="s">
        <v>697</v>
      </c>
      <c r="BY228" s="564"/>
      <c r="BZ228" s="564"/>
      <c r="CA228" s="564"/>
      <c r="CB228" s="564"/>
      <c r="CC228" s="564"/>
      <c r="CD228" s="564"/>
      <c r="CE228" s="564"/>
      <c r="CF228" s="564"/>
      <c r="CG228" s="564"/>
      <c r="CH228" s="564"/>
      <c r="CI228" s="565"/>
    </row>
    <row r="229" spans="1:87" ht="38.25" customHeight="1">
      <c r="A229" s="557"/>
      <c r="B229" s="558"/>
      <c r="C229" s="558"/>
      <c r="D229" s="558"/>
      <c r="E229" s="558"/>
      <c r="F229" s="558"/>
      <c r="G229" s="558"/>
      <c r="H229" s="558"/>
      <c r="I229" s="558"/>
      <c r="J229" s="558"/>
      <c r="K229" s="558"/>
      <c r="L229" s="558"/>
      <c r="M229" s="558"/>
      <c r="N229" s="558"/>
      <c r="O229" s="558"/>
      <c r="P229" s="558"/>
      <c r="Q229" s="558"/>
      <c r="R229" s="558"/>
      <c r="S229" s="558"/>
      <c r="T229" s="558"/>
      <c r="U229" s="558"/>
      <c r="V229" s="558"/>
      <c r="W229" s="558"/>
      <c r="X229" s="558"/>
      <c r="Y229" s="558"/>
      <c r="Z229" s="558"/>
      <c r="AA229" s="558"/>
      <c r="AB229" s="558"/>
      <c r="AC229" s="559"/>
      <c r="AD229" s="557"/>
      <c r="AE229" s="558"/>
      <c r="AF229" s="558"/>
      <c r="AG229" s="559"/>
      <c r="AH229" s="557"/>
      <c r="AI229" s="558"/>
      <c r="AJ229" s="558"/>
      <c r="AK229" s="558"/>
      <c r="AL229" s="558"/>
      <c r="AM229" s="559"/>
      <c r="AN229" s="557"/>
      <c r="AO229" s="558"/>
      <c r="AP229" s="558"/>
      <c r="AQ229" s="558"/>
      <c r="AR229" s="558"/>
      <c r="AS229" s="559"/>
      <c r="AT229" s="535" t="s">
        <v>698</v>
      </c>
      <c r="AU229" s="535"/>
      <c r="AV229" s="535"/>
      <c r="AW229" s="535"/>
      <c r="AX229" s="535"/>
      <c r="AY229" s="535"/>
      <c r="AZ229" s="535" t="s">
        <v>171</v>
      </c>
      <c r="BA229" s="535"/>
      <c r="BB229" s="535"/>
      <c r="BC229" s="535"/>
      <c r="BD229" s="535"/>
      <c r="BE229" s="535"/>
      <c r="BF229" s="557"/>
      <c r="BG229" s="558"/>
      <c r="BH229" s="558"/>
      <c r="BI229" s="558"/>
      <c r="BJ229" s="558"/>
      <c r="BK229" s="559"/>
      <c r="BL229" s="557"/>
      <c r="BM229" s="558"/>
      <c r="BN229" s="558"/>
      <c r="BO229" s="558"/>
      <c r="BP229" s="558"/>
      <c r="BQ229" s="559"/>
      <c r="BR229" s="557"/>
      <c r="BS229" s="558"/>
      <c r="BT229" s="558"/>
      <c r="BU229" s="558"/>
      <c r="BV229" s="558"/>
      <c r="BW229" s="559"/>
      <c r="BX229" s="535" t="s">
        <v>699</v>
      </c>
      <c r="BY229" s="535"/>
      <c r="BZ229" s="535"/>
      <c r="CA229" s="535"/>
      <c r="CB229" s="535"/>
      <c r="CC229" s="535"/>
      <c r="CD229" s="535" t="s">
        <v>700</v>
      </c>
      <c r="CE229" s="535"/>
      <c r="CF229" s="535"/>
      <c r="CG229" s="535"/>
      <c r="CH229" s="535"/>
      <c r="CI229" s="535"/>
    </row>
    <row r="230" spans="1:87" ht="12.75" customHeight="1">
      <c r="A230" s="535">
        <v>1</v>
      </c>
      <c r="B230" s="535"/>
      <c r="C230" s="535"/>
      <c r="D230" s="535"/>
      <c r="E230" s="535"/>
      <c r="F230" s="535"/>
      <c r="G230" s="535"/>
      <c r="H230" s="535"/>
      <c r="I230" s="535"/>
      <c r="J230" s="535"/>
      <c r="K230" s="535"/>
      <c r="L230" s="535"/>
      <c r="M230" s="535"/>
      <c r="N230" s="535"/>
      <c r="O230" s="535"/>
      <c r="P230" s="535"/>
      <c r="Q230" s="535"/>
      <c r="R230" s="535"/>
      <c r="S230" s="535"/>
      <c r="T230" s="535"/>
      <c r="U230" s="535"/>
      <c r="V230" s="535"/>
      <c r="W230" s="535"/>
      <c r="X230" s="535"/>
      <c r="Y230" s="535"/>
      <c r="Z230" s="535"/>
      <c r="AA230" s="535"/>
      <c r="AB230" s="535"/>
      <c r="AC230" s="535"/>
      <c r="AD230" s="535">
        <v>2</v>
      </c>
      <c r="AE230" s="535"/>
      <c r="AF230" s="535"/>
      <c r="AG230" s="535"/>
      <c r="AH230" s="535">
        <v>3</v>
      </c>
      <c r="AI230" s="535"/>
      <c r="AJ230" s="535"/>
      <c r="AK230" s="535"/>
      <c r="AL230" s="535"/>
      <c r="AM230" s="535"/>
      <c r="AN230" s="535">
        <v>4</v>
      </c>
      <c r="AO230" s="535"/>
      <c r="AP230" s="535"/>
      <c r="AQ230" s="535"/>
      <c r="AR230" s="535"/>
      <c r="AS230" s="535"/>
      <c r="AT230" s="535">
        <v>5</v>
      </c>
      <c r="AU230" s="535"/>
      <c r="AV230" s="535"/>
      <c r="AW230" s="535"/>
      <c r="AX230" s="535"/>
      <c r="AY230" s="535"/>
      <c r="AZ230" s="535">
        <v>6</v>
      </c>
      <c r="BA230" s="535"/>
      <c r="BB230" s="535"/>
      <c r="BC230" s="535"/>
      <c r="BD230" s="535"/>
      <c r="BE230" s="535"/>
      <c r="BF230" s="535">
        <v>7</v>
      </c>
      <c r="BG230" s="535"/>
      <c r="BH230" s="535"/>
      <c r="BI230" s="535"/>
      <c r="BJ230" s="535"/>
      <c r="BK230" s="535"/>
      <c r="BL230" s="535">
        <v>8</v>
      </c>
      <c r="BM230" s="535"/>
      <c r="BN230" s="535"/>
      <c r="BO230" s="535"/>
      <c r="BP230" s="535"/>
      <c r="BQ230" s="535"/>
      <c r="BR230" s="535">
        <v>9</v>
      </c>
      <c r="BS230" s="535"/>
      <c r="BT230" s="535"/>
      <c r="BU230" s="535"/>
      <c r="BV230" s="535"/>
      <c r="BW230" s="535"/>
      <c r="BX230" s="535">
        <v>10</v>
      </c>
      <c r="BY230" s="535"/>
      <c r="BZ230" s="535"/>
      <c r="CA230" s="535"/>
      <c r="CB230" s="535"/>
      <c r="CC230" s="535"/>
      <c r="CD230" s="535">
        <v>11</v>
      </c>
      <c r="CE230" s="535"/>
      <c r="CF230" s="535"/>
      <c r="CG230" s="535"/>
      <c r="CH230" s="535"/>
      <c r="CI230" s="535"/>
    </row>
    <row r="231" spans="1:87" ht="24" customHeight="1">
      <c r="A231" s="538" t="s">
        <v>701</v>
      </c>
      <c r="B231" s="538"/>
      <c r="C231" s="538"/>
      <c r="D231" s="538"/>
      <c r="E231" s="538"/>
      <c r="F231" s="538"/>
      <c r="G231" s="538"/>
      <c r="H231" s="538"/>
      <c r="I231" s="538"/>
      <c r="J231" s="538"/>
      <c r="K231" s="538"/>
      <c r="L231" s="538"/>
      <c r="M231" s="538"/>
      <c r="N231" s="538"/>
      <c r="O231" s="538"/>
      <c r="P231" s="538"/>
      <c r="Q231" s="538"/>
      <c r="R231" s="538"/>
      <c r="S231" s="538"/>
      <c r="T231" s="538"/>
      <c r="U231" s="538"/>
      <c r="V231" s="538"/>
      <c r="W231" s="538"/>
      <c r="X231" s="538"/>
      <c r="Y231" s="538"/>
      <c r="Z231" s="538"/>
      <c r="AA231" s="538"/>
      <c r="AB231" s="538"/>
      <c r="AC231" s="538"/>
      <c r="AD231" s="535">
        <v>1500</v>
      </c>
      <c r="AE231" s="535"/>
      <c r="AF231" s="535"/>
      <c r="AG231" s="535"/>
      <c r="AH231" s="533">
        <f>SUM(AH233,AH237:AM243)</f>
        <v>0</v>
      </c>
      <c r="AI231" s="533"/>
      <c r="AJ231" s="533"/>
      <c r="AK231" s="533"/>
      <c r="AL231" s="533"/>
      <c r="AM231" s="533"/>
      <c r="AN231" s="94" t="s">
        <v>98</v>
      </c>
      <c r="AO231" s="532">
        <f>SUM(AO233,AO237:AR243)</f>
        <v>0</v>
      </c>
      <c r="AP231" s="532"/>
      <c r="AQ231" s="532"/>
      <c r="AR231" s="532"/>
      <c r="AS231" s="95" t="s">
        <v>99</v>
      </c>
      <c r="AT231" s="533">
        <f>SUM(AT233,AT237:AY243)</f>
        <v>0</v>
      </c>
      <c r="AU231" s="533"/>
      <c r="AV231" s="533"/>
      <c r="AW231" s="533"/>
      <c r="AX231" s="533"/>
      <c r="AY231" s="533"/>
      <c r="AZ231" s="94" t="s">
        <v>98</v>
      </c>
      <c r="BA231" s="532">
        <f>SUM(BA233,BA237:BD243)</f>
        <v>0</v>
      </c>
      <c r="BB231" s="532"/>
      <c r="BC231" s="532"/>
      <c r="BD231" s="532"/>
      <c r="BE231" s="95" t="s">
        <v>99</v>
      </c>
      <c r="BF231" s="533">
        <f>SUM(BF233,BF237:BK243)</f>
        <v>0</v>
      </c>
      <c r="BG231" s="533"/>
      <c r="BH231" s="533"/>
      <c r="BI231" s="533"/>
      <c r="BJ231" s="533"/>
      <c r="BK231" s="533"/>
      <c r="BL231" s="533">
        <f>SUM(BL233,BL237:BQ243)</f>
        <v>0</v>
      </c>
      <c r="BM231" s="533"/>
      <c r="BN231" s="533"/>
      <c r="BO231" s="533"/>
      <c r="BP231" s="533"/>
      <c r="BQ231" s="533"/>
      <c r="BR231" s="94" t="s">
        <v>98</v>
      </c>
      <c r="BS231" s="532">
        <f>SUM(BS233,BS237:BV243)</f>
        <v>0</v>
      </c>
      <c r="BT231" s="532"/>
      <c r="BU231" s="532"/>
      <c r="BV231" s="532"/>
      <c r="BW231" s="95" t="s">
        <v>99</v>
      </c>
      <c r="BX231" s="533">
        <f>SUM(BX233,BX237:CC243)</f>
        <v>0</v>
      </c>
      <c r="BY231" s="533"/>
      <c r="BZ231" s="533"/>
      <c r="CA231" s="533"/>
      <c r="CB231" s="533"/>
      <c r="CC231" s="533"/>
      <c r="CD231" s="533">
        <f>SUM(CD233,CD237:CI243)</f>
        <v>0</v>
      </c>
      <c r="CE231" s="533"/>
      <c r="CF231" s="533"/>
      <c r="CG231" s="533"/>
      <c r="CH231" s="533"/>
      <c r="CI231" s="533"/>
    </row>
    <row r="232" spans="1:87" ht="12" customHeight="1">
      <c r="A232" s="545" t="s">
        <v>486</v>
      </c>
      <c r="B232" s="545"/>
      <c r="C232" s="545"/>
      <c r="D232" s="545"/>
      <c r="E232" s="545"/>
      <c r="F232" s="545"/>
      <c r="G232" s="545"/>
      <c r="H232" s="545"/>
      <c r="I232" s="545"/>
      <c r="J232" s="545"/>
      <c r="K232" s="545"/>
      <c r="L232" s="545"/>
      <c r="M232" s="545"/>
      <c r="N232" s="545"/>
      <c r="O232" s="545"/>
      <c r="P232" s="545"/>
      <c r="Q232" s="545"/>
      <c r="R232" s="545"/>
      <c r="S232" s="545"/>
      <c r="T232" s="545"/>
      <c r="U232" s="545"/>
      <c r="V232" s="545"/>
      <c r="W232" s="545"/>
      <c r="X232" s="545"/>
      <c r="Y232" s="545"/>
      <c r="Z232" s="545"/>
      <c r="AA232" s="545"/>
      <c r="AB232" s="545"/>
      <c r="AC232" s="545"/>
      <c r="AD232" s="535"/>
      <c r="AE232" s="535"/>
      <c r="AF232" s="535"/>
      <c r="AG232" s="535"/>
      <c r="AH232" s="536"/>
      <c r="AI232" s="536"/>
      <c r="AJ232" s="536"/>
      <c r="AK232" s="536"/>
      <c r="AL232" s="536"/>
      <c r="AM232" s="536"/>
      <c r="AN232" s="536"/>
      <c r="AO232" s="536"/>
      <c r="AP232" s="536"/>
      <c r="AQ232" s="536"/>
      <c r="AR232" s="536"/>
      <c r="AS232" s="536"/>
      <c r="AT232" s="536"/>
      <c r="AU232" s="536"/>
      <c r="AV232" s="536"/>
      <c r="AW232" s="536"/>
      <c r="AX232" s="536"/>
      <c r="AY232" s="536"/>
      <c r="AZ232" s="536"/>
      <c r="BA232" s="536"/>
      <c r="BB232" s="536"/>
      <c r="BC232" s="536"/>
      <c r="BD232" s="536"/>
      <c r="BE232" s="536"/>
      <c r="BF232" s="536"/>
      <c r="BG232" s="536"/>
      <c r="BH232" s="536"/>
      <c r="BI232" s="536"/>
      <c r="BJ232" s="536"/>
      <c r="BK232" s="536"/>
      <c r="BL232" s="536"/>
      <c r="BM232" s="536"/>
      <c r="BN232" s="536"/>
      <c r="BO232" s="536"/>
      <c r="BP232" s="536"/>
      <c r="BQ232" s="536"/>
      <c r="BR232" s="536"/>
      <c r="BS232" s="536"/>
      <c r="BT232" s="536"/>
      <c r="BU232" s="536"/>
      <c r="BV232" s="536"/>
      <c r="BW232" s="536"/>
      <c r="BX232" s="536"/>
      <c r="BY232" s="536"/>
      <c r="BZ232" s="536"/>
      <c r="CA232" s="536"/>
      <c r="CB232" s="536"/>
      <c r="CC232" s="536"/>
      <c r="CD232" s="536"/>
      <c r="CE232" s="536"/>
      <c r="CF232" s="536"/>
      <c r="CG232" s="536"/>
      <c r="CH232" s="536"/>
      <c r="CI232" s="536"/>
    </row>
    <row r="233" spans="1:87" ht="12" customHeight="1">
      <c r="A233" s="537" t="s">
        <v>702</v>
      </c>
      <c r="B233" s="537"/>
      <c r="C233" s="537"/>
      <c r="D233" s="537"/>
      <c r="E233" s="537"/>
      <c r="F233" s="537"/>
      <c r="G233" s="537"/>
      <c r="H233" s="537"/>
      <c r="I233" s="537"/>
      <c r="J233" s="537"/>
      <c r="K233" s="537"/>
      <c r="L233" s="537"/>
      <c r="M233" s="537"/>
      <c r="N233" s="537"/>
      <c r="O233" s="537"/>
      <c r="P233" s="537"/>
      <c r="Q233" s="537"/>
      <c r="R233" s="537"/>
      <c r="S233" s="537"/>
      <c r="T233" s="537"/>
      <c r="U233" s="537"/>
      <c r="V233" s="537"/>
      <c r="W233" s="537"/>
      <c r="X233" s="537"/>
      <c r="Y233" s="537"/>
      <c r="Z233" s="537"/>
      <c r="AA233" s="537"/>
      <c r="AB233" s="537"/>
      <c r="AC233" s="537"/>
      <c r="AD233" s="535">
        <v>1510</v>
      </c>
      <c r="AE233" s="535"/>
      <c r="AF233" s="535"/>
      <c r="AG233" s="535"/>
      <c r="AH233" s="536"/>
      <c r="AI233" s="536"/>
      <c r="AJ233" s="536"/>
      <c r="AK233" s="536"/>
      <c r="AL233" s="536"/>
      <c r="AM233" s="536"/>
      <c r="AN233" s="82" t="s">
        <v>98</v>
      </c>
      <c r="AO233" s="534"/>
      <c r="AP233" s="534"/>
      <c r="AQ233" s="534"/>
      <c r="AR233" s="534"/>
      <c r="AS233" s="83" t="s">
        <v>99</v>
      </c>
      <c r="AT233" s="536"/>
      <c r="AU233" s="536"/>
      <c r="AV233" s="536"/>
      <c r="AW233" s="536"/>
      <c r="AX233" s="536"/>
      <c r="AY233" s="536"/>
      <c r="AZ233" s="82" t="s">
        <v>98</v>
      </c>
      <c r="BA233" s="534"/>
      <c r="BB233" s="534"/>
      <c r="BC233" s="534"/>
      <c r="BD233" s="534"/>
      <c r="BE233" s="83" t="s">
        <v>99</v>
      </c>
      <c r="BF233" s="536"/>
      <c r="BG233" s="536"/>
      <c r="BH233" s="536"/>
      <c r="BI233" s="536"/>
      <c r="BJ233" s="536"/>
      <c r="BK233" s="536"/>
      <c r="BL233" s="536"/>
      <c r="BM233" s="536"/>
      <c r="BN233" s="536"/>
      <c r="BO233" s="536"/>
      <c r="BP233" s="536"/>
      <c r="BQ233" s="536"/>
      <c r="BR233" s="82" t="s">
        <v>98</v>
      </c>
      <c r="BS233" s="534"/>
      <c r="BT233" s="534"/>
      <c r="BU233" s="534"/>
      <c r="BV233" s="534"/>
      <c r="BW233" s="83" t="s">
        <v>99</v>
      </c>
      <c r="BX233" s="533">
        <f>BL233-BS233</f>
        <v>0</v>
      </c>
      <c r="BY233" s="533"/>
      <c r="BZ233" s="533"/>
      <c r="CA233" s="533"/>
      <c r="CB233" s="533"/>
      <c r="CC233" s="533"/>
      <c r="CD233" s="533">
        <f>AT233-BA233-BF233+BX233</f>
        <v>0</v>
      </c>
      <c r="CE233" s="533"/>
      <c r="CF233" s="533"/>
      <c r="CG233" s="533"/>
      <c r="CH233" s="533"/>
      <c r="CI233" s="533"/>
    </row>
    <row r="234" spans="1:87" ht="12" customHeight="1">
      <c r="A234" s="553" t="s">
        <v>703</v>
      </c>
      <c r="B234" s="553"/>
      <c r="C234" s="553"/>
      <c r="D234" s="553"/>
      <c r="E234" s="553"/>
      <c r="F234" s="553"/>
      <c r="G234" s="553"/>
      <c r="H234" s="553"/>
      <c r="I234" s="553"/>
      <c r="J234" s="553"/>
      <c r="K234" s="553"/>
      <c r="L234" s="553"/>
      <c r="M234" s="553"/>
      <c r="N234" s="553"/>
      <c r="O234" s="553"/>
      <c r="P234" s="553"/>
      <c r="Q234" s="553"/>
      <c r="R234" s="553"/>
      <c r="S234" s="553"/>
      <c r="T234" s="553"/>
      <c r="U234" s="553"/>
      <c r="V234" s="553"/>
      <c r="W234" s="553"/>
      <c r="X234" s="553"/>
      <c r="Y234" s="553"/>
      <c r="Z234" s="553"/>
      <c r="AA234" s="553"/>
      <c r="AB234" s="553"/>
      <c r="AC234" s="553"/>
      <c r="AD234" s="554">
        <v>1511</v>
      </c>
      <c r="AE234" s="555"/>
      <c r="AF234" s="555"/>
      <c r="AG234" s="556"/>
      <c r="AH234" s="539"/>
      <c r="AI234" s="541"/>
      <c r="AJ234" s="541"/>
      <c r="AK234" s="541"/>
      <c r="AL234" s="541"/>
      <c r="AM234" s="543"/>
      <c r="AN234" s="539" t="s">
        <v>98</v>
      </c>
      <c r="AO234" s="541"/>
      <c r="AP234" s="541"/>
      <c r="AQ234" s="541"/>
      <c r="AR234" s="541"/>
      <c r="AS234" s="543" t="s">
        <v>99</v>
      </c>
      <c r="AT234" s="539"/>
      <c r="AU234" s="541"/>
      <c r="AV234" s="541"/>
      <c r="AW234" s="541"/>
      <c r="AX234" s="541"/>
      <c r="AY234" s="543"/>
      <c r="AZ234" s="539" t="s">
        <v>98</v>
      </c>
      <c r="BA234" s="541"/>
      <c r="BB234" s="541"/>
      <c r="BC234" s="541"/>
      <c r="BD234" s="541"/>
      <c r="BE234" s="543" t="s">
        <v>99</v>
      </c>
      <c r="BF234" s="539"/>
      <c r="BG234" s="541"/>
      <c r="BH234" s="541"/>
      <c r="BI234" s="541"/>
      <c r="BJ234" s="541"/>
      <c r="BK234" s="543"/>
      <c r="BL234" s="539"/>
      <c r="BM234" s="541"/>
      <c r="BN234" s="541"/>
      <c r="BO234" s="541"/>
      <c r="BP234" s="541"/>
      <c r="BQ234" s="543"/>
      <c r="BR234" s="539" t="s">
        <v>98</v>
      </c>
      <c r="BS234" s="541"/>
      <c r="BT234" s="541"/>
      <c r="BU234" s="541"/>
      <c r="BV234" s="541"/>
      <c r="BW234" s="543" t="s">
        <v>99</v>
      </c>
      <c r="BX234" s="547">
        <f>BL234-BS234</f>
        <v>0</v>
      </c>
      <c r="BY234" s="548"/>
      <c r="BZ234" s="548"/>
      <c r="CA234" s="548"/>
      <c r="CB234" s="548"/>
      <c r="CC234" s="549"/>
      <c r="CD234" s="547">
        <f>AT234-BA234-BF234+BX234</f>
        <v>0</v>
      </c>
      <c r="CE234" s="548"/>
      <c r="CF234" s="548"/>
      <c r="CG234" s="548"/>
      <c r="CH234" s="548"/>
      <c r="CI234" s="549"/>
    </row>
    <row r="235" spans="1:87" ht="12" customHeight="1">
      <c r="A235" s="546" t="s">
        <v>704</v>
      </c>
      <c r="B235" s="546"/>
      <c r="C235" s="546"/>
      <c r="D235" s="546"/>
      <c r="E235" s="546"/>
      <c r="F235" s="546"/>
      <c r="G235" s="546"/>
      <c r="H235" s="546"/>
      <c r="I235" s="546"/>
      <c r="J235" s="546"/>
      <c r="K235" s="546"/>
      <c r="L235" s="546"/>
      <c r="M235" s="546"/>
      <c r="N235" s="546"/>
      <c r="O235" s="546"/>
      <c r="P235" s="546"/>
      <c r="Q235" s="546"/>
      <c r="R235" s="546"/>
      <c r="S235" s="546"/>
      <c r="T235" s="546"/>
      <c r="U235" s="546"/>
      <c r="V235" s="546"/>
      <c r="W235" s="546"/>
      <c r="X235" s="546"/>
      <c r="Y235" s="546"/>
      <c r="Z235" s="546"/>
      <c r="AA235" s="546"/>
      <c r="AB235" s="546"/>
      <c r="AC235" s="546"/>
      <c r="AD235" s="557"/>
      <c r="AE235" s="558"/>
      <c r="AF235" s="558"/>
      <c r="AG235" s="559"/>
      <c r="AH235" s="540"/>
      <c r="AI235" s="542"/>
      <c r="AJ235" s="542"/>
      <c r="AK235" s="542"/>
      <c r="AL235" s="542"/>
      <c r="AM235" s="544"/>
      <c r="AN235" s="540"/>
      <c r="AO235" s="542"/>
      <c r="AP235" s="542"/>
      <c r="AQ235" s="542"/>
      <c r="AR235" s="542"/>
      <c r="AS235" s="544"/>
      <c r="AT235" s="540"/>
      <c r="AU235" s="542"/>
      <c r="AV235" s="542"/>
      <c r="AW235" s="542"/>
      <c r="AX235" s="542"/>
      <c r="AY235" s="544"/>
      <c r="AZ235" s="540"/>
      <c r="BA235" s="542"/>
      <c r="BB235" s="542"/>
      <c r="BC235" s="542"/>
      <c r="BD235" s="542"/>
      <c r="BE235" s="544"/>
      <c r="BF235" s="540"/>
      <c r="BG235" s="542"/>
      <c r="BH235" s="542"/>
      <c r="BI235" s="542"/>
      <c r="BJ235" s="542"/>
      <c r="BK235" s="544"/>
      <c r="BL235" s="540"/>
      <c r="BM235" s="542"/>
      <c r="BN235" s="542"/>
      <c r="BO235" s="542"/>
      <c r="BP235" s="542"/>
      <c r="BQ235" s="544"/>
      <c r="BR235" s="540"/>
      <c r="BS235" s="542"/>
      <c r="BT235" s="542"/>
      <c r="BU235" s="542"/>
      <c r="BV235" s="542"/>
      <c r="BW235" s="544"/>
      <c r="BX235" s="550"/>
      <c r="BY235" s="551"/>
      <c r="BZ235" s="551"/>
      <c r="CA235" s="551"/>
      <c r="CB235" s="551"/>
      <c r="CC235" s="552"/>
      <c r="CD235" s="550"/>
      <c r="CE235" s="551"/>
      <c r="CF235" s="551"/>
      <c r="CG235" s="551"/>
      <c r="CH235" s="551"/>
      <c r="CI235" s="552"/>
    </row>
    <row r="236" spans="1:87" ht="12" customHeight="1">
      <c r="A236" s="545" t="s">
        <v>705</v>
      </c>
      <c r="B236" s="545"/>
      <c r="C236" s="545"/>
      <c r="D236" s="545"/>
      <c r="E236" s="545"/>
      <c r="F236" s="545"/>
      <c r="G236" s="545"/>
      <c r="H236" s="545"/>
      <c r="I236" s="545"/>
      <c r="J236" s="545"/>
      <c r="K236" s="545"/>
      <c r="L236" s="545"/>
      <c r="M236" s="545"/>
      <c r="N236" s="545"/>
      <c r="O236" s="545"/>
      <c r="P236" s="545"/>
      <c r="Q236" s="545"/>
      <c r="R236" s="545"/>
      <c r="S236" s="545"/>
      <c r="T236" s="545"/>
      <c r="U236" s="545"/>
      <c r="V236" s="545"/>
      <c r="W236" s="545"/>
      <c r="X236" s="545"/>
      <c r="Y236" s="545"/>
      <c r="Z236" s="545"/>
      <c r="AA236" s="545"/>
      <c r="AB236" s="545"/>
      <c r="AC236" s="545"/>
      <c r="AD236" s="535">
        <v>1512</v>
      </c>
      <c r="AE236" s="535"/>
      <c r="AF236" s="535"/>
      <c r="AG236" s="535"/>
      <c r="AH236" s="536"/>
      <c r="AI236" s="536"/>
      <c r="AJ236" s="536"/>
      <c r="AK236" s="536"/>
      <c r="AL236" s="536"/>
      <c r="AM236" s="536"/>
      <c r="AN236" s="82" t="s">
        <v>98</v>
      </c>
      <c r="AO236" s="534"/>
      <c r="AP236" s="534"/>
      <c r="AQ236" s="534"/>
      <c r="AR236" s="534"/>
      <c r="AS236" s="83" t="s">
        <v>99</v>
      </c>
      <c r="AT236" s="536"/>
      <c r="AU236" s="536"/>
      <c r="AV236" s="536"/>
      <c r="AW236" s="536"/>
      <c r="AX236" s="536"/>
      <c r="AY236" s="536"/>
      <c r="AZ236" s="82" t="s">
        <v>98</v>
      </c>
      <c r="BA236" s="534"/>
      <c r="BB236" s="534"/>
      <c r="BC236" s="534"/>
      <c r="BD236" s="534"/>
      <c r="BE236" s="83" t="s">
        <v>99</v>
      </c>
      <c r="BF236" s="536"/>
      <c r="BG236" s="536"/>
      <c r="BH236" s="536"/>
      <c r="BI236" s="536"/>
      <c r="BJ236" s="536"/>
      <c r="BK236" s="536"/>
      <c r="BL236" s="536"/>
      <c r="BM236" s="536"/>
      <c r="BN236" s="536"/>
      <c r="BO236" s="536"/>
      <c r="BP236" s="536"/>
      <c r="BQ236" s="536"/>
      <c r="BR236" s="82" t="s">
        <v>98</v>
      </c>
      <c r="BS236" s="534"/>
      <c r="BT236" s="534"/>
      <c r="BU236" s="534"/>
      <c r="BV236" s="534"/>
      <c r="BW236" s="83" t="s">
        <v>99</v>
      </c>
      <c r="BX236" s="533">
        <f>BL236-BS236</f>
        <v>0</v>
      </c>
      <c r="BY236" s="533"/>
      <c r="BZ236" s="533"/>
      <c r="CA236" s="533"/>
      <c r="CB236" s="533"/>
      <c r="CC236" s="533"/>
      <c r="CD236" s="533">
        <f>AT236-BA236-BF236+BX236</f>
        <v>0</v>
      </c>
      <c r="CE236" s="533"/>
      <c r="CF236" s="533"/>
      <c r="CG236" s="533"/>
      <c r="CH236" s="533"/>
      <c r="CI236" s="533"/>
    </row>
    <row r="237" spans="1:87" ht="12" customHeight="1">
      <c r="A237" s="537" t="s">
        <v>706</v>
      </c>
      <c r="B237" s="537"/>
      <c r="C237" s="537"/>
      <c r="D237" s="537"/>
      <c r="E237" s="537"/>
      <c r="F237" s="537"/>
      <c r="G237" s="537"/>
      <c r="H237" s="537"/>
      <c r="I237" s="537"/>
      <c r="J237" s="537"/>
      <c r="K237" s="537"/>
      <c r="L237" s="537"/>
      <c r="M237" s="537"/>
      <c r="N237" s="537"/>
      <c r="O237" s="537"/>
      <c r="P237" s="537"/>
      <c r="Q237" s="537"/>
      <c r="R237" s="537"/>
      <c r="S237" s="537"/>
      <c r="T237" s="537"/>
      <c r="U237" s="537"/>
      <c r="V237" s="537"/>
      <c r="W237" s="537"/>
      <c r="X237" s="537"/>
      <c r="Y237" s="537"/>
      <c r="Z237" s="537"/>
      <c r="AA237" s="537"/>
      <c r="AB237" s="537"/>
      <c r="AC237" s="537"/>
      <c r="AD237" s="535">
        <v>1513</v>
      </c>
      <c r="AE237" s="535"/>
      <c r="AF237" s="535"/>
      <c r="AG237" s="535"/>
      <c r="AH237" s="536"/>
      <c r="AI237" s="536"/>
      <c r="AJ237" s="536"/>
      <c r="AK237" s="536"/>
      <c r="AL237" s="536"/>
      <c r="AM237" s="536"/>
      <c r="AN237" s="82" t="s">
        <v>98</v>
      </c>
      <c r="AO237" s="534"/>
      <c r="AP237" s="534"/>
      <c r="AQ237" s="534"/>
      <c r="AR237" s="534"/>
      <c r="AS237" s="83" t="s">
        <v>99</v>
      </c>
      <c r="AT237" s="536"/>
      <c r="AU237" s="536"/>
      <c r="AV237" s="536"/>
      <c r="AW237" s="536"/>
      <c r="AX237" s="536"/>
      <c r="AY237" s="536"/>
      <c r="AZ237" s="82" t="s">
        <v>98</v>
      </c>
      <c r="BA237" s="534"/>
      <c r="BB237" s="534"/>
      <c r="BC237" s="534"/>
      <c r="BD237" s="534"/>
      <c r="BE237" s="83" t="s">
        <v>99</v>
      </c>
      <c r="BF237" s="536"/>
      <c r="BG237" s="536"/>
      <c r="BH237" s="536"/>
      <c r="BI237" s="536"/>
      <c r="BJ237" s="536"/>
      <c r="BK237" s="536"/>
      <c r="BL237" s="536"/>
      <c r="BM237" s="536"/>
      <c r="BN237" s="536"/>
      <c r="BO237" s="536"/>
      <c r="BP237" s="536"/>
      <c r="BQ237" s="536"/>
      <c r="BR237" s="82" t="s">
        <v>98</v>
      </c>
      <c r="BS237" s="534"/>
      <c r="BT237" s="534"/>
      <c r="BU237" s="534"/>
      <c r="BV237" s="534"/>
      <c r="BW237" s="83" t="s">
        <v>99</v>
      </c>
      <c r="BX237" s="533">
        <f aca="true" t="shared" si="5" ref="BX237:BX243">BL237-BS237</f>
        <v>0</v>
      </c>
      <c r="BY237" s="533"/>
      <c r="BZ237" s="533"/>
      <c r="CA237" s="533"/>
      <c r="CB237" s="533"/>
      <c r="CC237" s="533"/>
      <c r="CD237" s="533">
        <f aca="true" t="shared" si="6" ref="CD237:CD243">AT237-BA237-BF237+BX237</f>
        <v>0</v>
      </c>
      <c r="CE237" s="533"/>
      <c r="CF237" s="533"/>
      <c r="CG237" s="533"/>
      <c r="CH237" s="533"/>
      <c r="CI237" s="533"/>
    </row>
    <row r="238" spans="1:87" ht="12" customHeight="1">
      <c r="A238" s="537" t="s">
        <v>707</v>
      </c>
      <c r="B238" s="537"/>
      <c r="C238" s="537"/>
      <c r="D238" s="537"/>
      <c r="E238" s="537"/>
      <c r="F238" s="537"/>
      <c r="G238" s="537"/>
      <c r="H238" s="537"/>
      <c r="I238" s="537"/>
      <c r="J238" s="537"/>
      <c r="K238" s="537"/>
      <c r="L238" s="537"/>
      <c r="M238" s="537"/>
      <c r="N238" s="537"/>
      <c r="O238" s="537"/>
      <c r="P238" s="537"/>
      <c r="Q238" s="537"/>
      <c r="R238" s="537"/>
      <c r="S238" s="537"/>
      <c r="T238" s="537"/>
      <c r="U238" s="537"/>
      <c r="V238" s="537"/>
      <c r="W238" s="537"/>
      <c r="X238" s="537"/>
      <c r="Y238" s="537"/>
      <c r="Z238" s="537"/>
      <c r="AA238" s="537"/>
      <c r="AB238" s="537"/>
      <c r="AC238" s="537"/>
      <c r="AD238" s="535">
        <v>1514</v>
      </c>
      <c r="AE238" s="535"/>
      <c r="AF238" s="535"/>
      <c r="AG238" s="535"/>
      <c r="AH238" s="536"/>
      <c r="AI238" s="536"/>
      <c r="AJ238" s="536"/>
      <c r="AK238" s="536"/>
      <c r="AL238" s="536"/>
      <c r="AM238" s="536"/>
      <c r="AN238" s="82" t="s">
        <v>98</v>
      </c>
      <c r="AO238" s="534"/>
      <c r="AP238" s="534"/>
      <c r="AQ238" s="534"/>
      <c r="AR238" s="534"/>
      <c r="AS238" s="83" t="s">
        <v>99</v>
      </c>
      <c r="AT238" s="536"/>
      <c r="AU238" s="536"/>
      <c r="AV238" s="536"/>
      <c r="AW238" s="536"/>
      <c r="AX238" s="536"/>
      <c r="AY238" s="536"/>
      <c r="AZ238" s="82" t="s">
        <v>98</v>
      </c>
      <c r="BA238" s="534"/>
      <c r="BB238" s="534"/>
      <c r="BC238" s="534"/>
      <c r="BD238" s="534"/>
      <c r="BE238" s="83" t="s">
        <v>99</v>
      </c>
      <c r="BF238" s="536"/>
      <c r="BG238" s="536"/>
      <c r="BH238" s="536"/>
      <c r="BI238" s="536"/>
      <c r="BJ238" s="536"/>
      <c r="BK238" s="536"/>
      <c r="BL238" s="536"/>
      <c r="BM238" s="536"/>
      <c r="BN238" s="536"/>
      <c r="BO238" s="536"/>
      <c r="BP238" s="536"/>
      <c r="BQ238" s="536"/>
      <c r="BR238" s="82" t="s">
        <v>98</v>
      </c>
      <c r="BS238" s="534"/>
      <c r="BT238" s="534"/>
      <c r="BU238" s="534"/>
      <c r="BV238" s="534"/>
      <c r="BW238" s="83" t="s">
        <v>99</v>
      </c>
      <c r="BX238" s="533">
        <f t="shared" si="5"/>
        <v>0</v>
      </c>
      <c r="BY238" s="533"/>
      <c r="BZ238" s="533"/>
      <c r="CA238" s="533"/>
      <c r="CB238" s="533"/>
      <c r="CC238" s="533"/>
      <c r="CD238" s="533">
        <f t="shared" si="6"/>
        <v>0</v>
      </c>
      <c r="CE238" s="533"/>
      <c r="CF238" s="533"/>
      <c r="CG238" s="533"/>
      <c r="CH238" s="533"/>
      <c r="CI238" s="533"/>
    </row>
    <row r="239" spans="1:87" ht="12" customHeight="1">
      <c r="A239" s="537" t="s">
        <v>708</v>
      </c>
      <c r="B239" s="537"/>
      <c r="C239" s="537"/>
      <c r="D239" s="537"/>
      <c r="E239" s="537"/>
      <c r="F239" s="537"/>
      <c r="G239" s="537"/>
      <c r="H239" s="537"/>
      <c r="I239" s="537"/>
      <c r="J239" s="537"/>
      <c r="K239" s="537"/>
      <c r="L239" s="537"/>
      <c r="M239" s="537"/>
      <c r="N239" s="537"/>
      <c r="O239" s="537"/>
      <c r="P239" s="537"/>
      <c r="Q239" s="537"/>
      <c r="R239" s="537"/>
      <c r="S239" s="537"/>
      <c r="T239" s="537"/>
      <c r="U239" s="537"/>
      <c r="V239" s="537"/>
      <c r="W239" s="537"/>
      <c r="X239" s="537"/>
      <c r="Y239" s="537"/>
      <c r="Z239" s="537"/>
      <c r="AA239" s="537"/>
      <c r="AB239" s="537"/>
      <c r="AC239" s="537"/>
      <c r="AD239" s="535">
        <v>1515</v>
      </c>
      <c r="AE239" s="535"/>
      <c r="AF239" s="535"/>
      <c r="AG239" s="535"/>
      <c r="AH239" s="536"/>
      <c r="AI239" s="536"/>
      <c r="AJ239" s="536"/>
      <c r="AK239" s="536"/>
      <c r="AL239" s="536"/>
      <c r="AM239" s="536"/>
      <c r="AN239" s="82" t="s">
        <v>98</v>
      </c>
      <c r="AO239" s="534"/>
      <c r="AP239" s="534"/>
      <c r="AQ239" s="534"/>
      <c r="AR239" s="534"/>
      <c r="AS239" s="83" t="s">
        <v>99</v>
      </c>
      <c r="AT239" s="536"/>
      <c r="AU239" s="536"/>
      <c r="AV239" s="536"/>
      <c r="AW239" s="536"/>
      <c r="AX239" s="536"/>
      <c r="AY239" s="536"/>
      <c r="AZ239" s="82" t="s">
        <v>98</v>
      </c>
      <c r="BA239" s="534"/>
      <c r="BB239" s="534"/>
      <c r="BC239" s="534"/>
      <c r="BD239" s="534"/>
      <c r="BE239" s="83" t="s">
        <v>99</v>
      </c>
      <c r="BF239" s="536"/>
      <c r="BG239" s="536"/>
      <c r="BH239" s="536"/>
      <c r="BI239" s="536"/>
      <c r="BJ239" s="536"/>
      <c r="BK239" s="536"/>
      <c r="BL239" s="536"/>
      <c r="BM239" s="536"/>
      <c r="BN239" s="536"/>
      <c r="BO239" s="536"/>
      <c r="BP239" s="536"/>
      <c r="BQ239" s="536"/>
      <c r="BR239" s="82" t="s">
        <v>98</v>
      </c>
      <c r="BS239" s="534"/>
      <c r="BT239" s="534"/>
      <c r="BU239" s="534"/>
      <c r="BV239" s="534"/>
      <c r="BW239" s="83" t="s">
        <v>99</v>
      </c>
      <c r="BX239" s="533">
        <f t="shared" si="5"/>
        <v>0</v>
      </c>
      <c r="BY239" s="533"/>
      <c r="BZ239" s="533"/>
      <c r="CA239" s="533"/>
      <c r="CB239" s="533"/>
      <c r="CC239" s="533"/>
      <c r="CD239" s="533">
        <f t="shared" si="6"/>
        <v>0</v>
      </c>
      <c r="CE239" s="533"/>
      <c r="CF239" s="533"/>
      <c r="CG239" s="533"/>
      <c r="CH239" s="533"/>
      <c r="CI239" s="533"/>
    </row>
    <row r="240" spans="1:87" ht="12" customHeight="1">
      <c r="A240" s="537" t="s">
        <v>709</v>
      </c>
      <c r="B240" s="537"/>
      <c r="C240" s="537"/>
      <c r="D240" s="537"/>
      <c r="E240" s="537"/>
      <c r="F240" s="537"/>
      <c r="G240" s="537"/>
      <c r="H240" s="537"/>
      <c r="I240" s="537"/>
      <c r="J240" s="537"/>
      <c r="K240" s="537"/>
      <c r="L240" s="537"/>
      <c r="M240" s="537"/>
      <c r="N240" s="537"/>
      <c r="O240" s="537"/>
      <c r="P240" s="537"/>
      <c r="Q240" s="537"/>
      <c r="R240" s="537"/>
      <c r="S240" s="537"/>
      <c r="T240" s="537"/>
      <c r="U240" s="537"/>
      <c r="V240" s="537"/>
      <c r="W240" s="537"/>
      <c r="X240" s="537"/>
      <c r="Y240" s="537"/>
      <c r="Z240" s="537"/>
      <c r="AA240" s="537"/>
      <c r="AB240" s="537"/>
      <c r="AC240" s="537"/>
      <c r="AD240" s="535">
        <v>1516</v>
      </c>
      <c r="AE240" s="535"/>
      <c r="AF240" s="535"/>
      <c r="AG240" s="535"/>
      <c r="AH240" s="536"/>
      <c r="AI240" s="536"/>
      <c r="AJ240" s="536"/>
      <c r="AK240" s="536"/>
      <c r="AL240" s="536"/>
      <c r="AM240" s="536"/>
      <c r="AN240" s="82" t="s">
        <v>98</v>
      </c>
      <c r="AO240" s="534"/>
      <c r="AP240" s="534"/>
      <c r="AQ240" s="534"/>
      <c r="AR240" s="534"/>
      <c r="AS240" s="83" t="s">
        <v>99</v>
      </c>
      <c r="AT240" s="536"/>
      <c r="AU240" s="536"/>
      <c r="AV240" s="536"/>
      <c r="AW240" s="536"/>
      <c r="AX240" s="536"/>
      <c r="AY240" s="536"/>
      <c r="AZ240" s="82" t="s">
        <v>98</v>
      </c>
      <c r="BA240" s="534"/>
      <c r="BB240" s="534"/>
      <c r="BC240" s="534"/>
      <c r="BD240" s="534"/>
      <c r="BE240" s="83" t="s">
        <v>99</v>
      </c>
      <c r="BF240" s="536"/>
      <c r="BG240" s="536"/>
      <c r="BH240" s="536"/>
      <c r="BI240" s="536"/>
      <c r="BJ240" s="536"/>
      <c r="BK240" s="536"/>
      <c r="BL240" s="536"/>
      <c r="BM240" s="536"/>
      <c r="BN240" s="536"/>
      <c r="BO240" s="536"/>
      <c r="BP240" s="536"/>
      <c r="BQ240" s="536"/>
      <c r="BR240" s="82" t="s">
        <v>98</v>
      </c>
      <c r="BS240" s="534"/>
      <c r="BT240" s="534"/>
      <c r="BU240" s="534"/>
      <c r="BV240" s="534"/>
      <c r="BW240" s="83" t="s">
        <v>99</v>
      </c>
      <c r="BX240" s="533">
        <f t="shared" si="5"/>
        <v>0</v>
      </c>
      <c r="BY240" s="533"/>
      <c r="BZ240" s="533"/>
      <c r="CA240" s="533"/>
      <c r="CB240" s="533"/>
      <c r="CC240" s="533"/>
      <c r="CD240" s="533">
        <f t="shared" si="6"/>
        <v>0</v>
      </c>
      <c r="CE240" s="533"/>
      <c r="CF240" s="533"/>
      <c r="CG240" s="533"/>
      <c r="CH240" s="533"/>
      <c r="CI240" s="533"/>
    </row>
    <row r="241" spans="1:87" ht="12" customHeight="1">
      <c r="A241" s="537" t="s">
        <v>710</v>
      </c>
      <c r="B241" s="537"/>
      <c r="C241" s="537"/>
      <c r="D241" s="537"/>
      <c r="E241" s="537"/>
      <c r="F241" s="537"/>
      <c r="G241" s="537"/>
      <c r="H241" s="537"/>
      <c r="I241" s="537"/>
      <c r="J241" s="537"/>
      <c r="K241" s="537"/>
      <c r="L241" s="537"/>
      <c r="M241" s="537"/>
      <c r="N241" s="537"/>
      <c r="O241" s="537"/>
      <c r="P241" s="537"/>
      <c r="Q241" s="537"/>
      <c r="R241" s="537"/>
      <c r="S241" s="537"/>
      <c r="T241" s="537"/>
      <c r="U241" s="537"/>
      <c r="V241" s="537"/>
      <c r="W241" s="537"/>
      <c r="X241" s="537"/>
      <c r="Y241" s="537"/>
      <c r="Z241" s="537"/>
      <c r="AA241" s="537"/>
      <c r="AB241" s="537"/>
      <c r="AC241" s="537"/>
      <c r="AD241" s="535">
        <v>1517</v>
      </c>
      <c r="AE241" s="535"/>
      <c r="AF241" s="535"/>
      <c r="AG241" s="535"/>
      <c r="AH241" s="536"/>
      <c r="AI241" s="536"/>
      <c r="AJ241" s="536"/>
      <c r="AK241" s="536"/>
      <c r="AL241" s="536"/>
      <c r="AM241" s="536"/>
      <c r="AN241" s="82" t="s">
        <v>98</v>
      </c>
      <c r="AO241" s="534"/>
      <c r="AP241" s="534"/>
      <c r="AQ241" s="534"/>
      <c r="AR241" s="534"/>
      <c r="AS241" s="83" t="s">
        <v>99</v>
      </c>
      <c r="AT241" s="536"/>
      <c r="AU241" s="536"/>
      <c r="AV241" s="536"/>
      <c r="AW241" s="536"/>
      <c r="AX241" s="536"/>
      <c r="AY241" s="536"/>
      <c r="AZ241" s="82" t="s">
        <v>98</v>
      </c>
      <c r="BA241" s="534"/>
      <c r="BB241" s="534"/>
      <c r="BC241" s="534"/>
      <c r="BD241" s="534"/>
      <c r="BE241" s="83" t="s">
        <v>99</v>
      </c>
      <c r="BF241" s="536"/>
      <c r="BG241" s="536"/>
      <c r="BH241" s="536"/>
      <c r="BI241" s="536"/>
      <c r="BJ241" s="536"/>
      <c r="BK241" s="536"/>
      <c r="BL241" s="536"/>
      <c r="BM241" s="536"/>
      <c r="BN241" s="536"/>
      <c r="BO241" s="536"/>
      <c r="BP241" s="536"/>
      <c r="BQ241" s="536"/>
      <c r="BR241" s="82" t="s">
        <v>98</v>
      </c>
      <c r="BS241" s="534"/>
      <c r="BT241" s="534"/>
      <c r="BU241" s="534"/>
      <c r="BV241" s="534"/>
      <c r="BW241" s="83" t="s">
        <v>99</v>
      </c>
      <c r="BX241" s="533">
        <f t="shared" si="5"/>
        <v>0</v>
      </c>
      <c r="BY241" s="533"/>
      <c r="BZ241" s="533"/>
      <c r="CA241" s="533"/>
      <c r="CB241" s="533"/>
      <c r="CC241" s="533"/>
      <c r="CD241" s="533">
        <f t="shared" si="6"/>
        <v>0</v>
      </c>
      <c r="CE241" s="533"/>
      <c r="CF241" s="533"/>
      <c r="CG241" s="533"/>
      <c r="CH241" s="533"/>
      <c r="CI241" s="533"/>
    </row>
    <row r="242" spans="1:87" ht="12" customHeight="1">
      <c r="A242" s="537" t="s">
        <v>711</v>
      </c>
      <c r="B242" s="537"/>
      <c r="C242" s="537"/>
      <c r="D242" s="537"/>
      <c r="E242" s="537"/>
      <c r="F242" s="537"/>
      <c r="G242" s="537"/>
      <c r="H242" s="537"/>
      <c r="I242" s="537"/>
      <c r="J242" s="537"/>
      <c r="K242" s="537"/>
      <c r="L242" s="537"/>
      <c r="M242" s="537"/>
      <c r="N242" s="537"/>
      <c r="O242" s="537"/>
      <c r="P242" s="537"/>
      <c r="Q242" s="537"/>
      <c r="R242" s="537"/>
      <c r="S242" s="537"/>
      <c r="T242" s="537"/>
      <c r="U242" s="537"/>
      <c r="V242" s="537"/>
      <c r="W242" s="537"/>
      <c r="X242" s="537"/>
      <c r="Y242" s="537"/>
      <c r="Z242" s="537"/>
      <c r="AA242" s="537"/>
      <c r="AB242" s="537"/>
      <c r="AC242" s="537"/>
      <c r="AD242" s="535">
        <v>1518</v>
      </c>
      <c r="AE242" s="535"/>
      <c r="AF242" s="535"/>
      <c r="AG242" s="535"/>
      <c r="AH242" s="536"/>
      <c r="AI242" s="536"/>
      <c r="AJ242" s="536"/>
      <c r="AK242" s="536"/>
      <c r="AL242" s="536"/>
      <c r="AM242" s="536"/>
      <c r="AN242" s="82" t="s">
        <v>98</v>
      </c>
      <c r="AO242" s="534"/>
      <c r="AP242" s="534"/>
      <c r="AQ242" s="534"/>
      <c r="AR242" s="534"/>
      <c r="AS242" s="83" t="s">
        <v>99</v>
      </c>
      <c r="AT242" s="536"/>
      <c r="AU242" s="536"/>
      <c r="AV242" s="536"/>
      <c r="AW242" s="536"/>
      <c r="AX242" s="536"/>
      <c r="AY242" s="536"/>
      <c r="AZ242" s="82" t="s">
        <v>98</v>
      </c>
      <c r="BA242" s="534"/>
      <c r="BB242" s="534"/>
      <c r="BC242" s="534"/>
      <c r="BD242" s="534"/>
      <c r="BE242" s="83" t="s">
        <v>99</v>
      </c>
      <c r="BF242" s="536"/>
      <c r="BG242" s="536"/>
      <c r="BH242" s="536"/>
      <c r="BI242" s="536"/>
      <c r="BJ242" s="536"/>
      <c r="BK242" s="536"/>
      <c r="BL242" s="536"/>
      <c r="BM242" s="536"/>
      <c r="BN242" s="536"/>
      <c r="BO242" s="536"/>
      <c r="BP242" s="536"/>
      <c r="BQ242" s="536"/>
      <c r="BR242" s="82" t="s">
        <v>98</v>
      </c>
      <c r="BS242" s="534"/>
      <c r="BT242" s="534"/>
      <c r="BU242" s="534"/>
      <c r="BV242" s="534"/>
      <c r="BW242" s="83" t="s">
        <v>99</v>
      </c>
      <c r="BX242" s="533">
        <f t="shared" si="5"/>
        <v>0</v>
      </c>
      <c r="BY242" s="533"/>
      <c r="BZ242" s="533"/>
      <c r="CA242" s="533"/>
      <c r="CB242" s="533"/>
      <c r="CC242" s="533"/>
      <c r="CD242" s="533">
        <f t="shared" si="6"/>
        <v>0</v>
      </c>
      <c r="CE242" s="533"/>
      <c r="CF242" s="533"/>
      <c r="CG242" s="533"/>
      <c r="CH242" s="533"/>
      <c r="CI242" s="533"/>
    </row>
    <row r="243" spans="1:87" ht="12" customHeight="1">
      <c r="A243" s="537" t="s">
        <v>712</v>
      </c>
      <c r="B243" s="537"/>
      <c r="C243" s="537"/>
      <c r="D243" s="537"/>
      <c r="E243" s="537"/>
      <c r="F243" s="537"/>
      <c r="G243" s="537"/>
      <c r="H243" s="537"/>
      <c r="I243" s="537"/>
      <c r="J243" s="537"/>
      <c r="K243" s="537"/>
      <c r="L243" s="537"/>
      <c r="M243" s="537"/>
      <c r="N243" s="537"/>
      <c r="O243" s="537"/>
      <c r="P243" s="537"/>
      <c r="Q243" s="537"/>
      <c r="R243" s="537"/>
      <c r="S243" s="537"/>
      <c r="T243" s="537"/>
      <c r="U243" s="537"/>
      <c r="V243" s="537"/>
      <c r="W243" s="537"/>
      <c r="X243" s="537"/>
      <c r="Y243" s="537"/>
      <c r="Z243" s="537"/>
      <c r="AA243" s="537"/>
      <c r="AB243" s="537"/>
      <c r="AC243" s="537"/>
      <c r="AD243" s="535">
        <v>1519</v>
      </c>
      <c r="AE243" s="535"/>
      <c r="AF243" s="535"/>
      <c r="AG243" s="535"/>
      <c r="AH243" s="536"/>
      <c r="AI243" s="536"/>
      <c r="AJ243" s="536"/>
      <c r="AK243" s="536"/>
      <c r="AL243" s="536"/>
      <c r="AM243" s="536"/>
      <c r="AN243" s="82" t="s">
        <v>98</v>
      </c>
      <c r="AO243" s="534"/>
      <c r="AP243" s="534"/>
      <c r="AQ243" s="534"/>
      <c r="AR243" s="534"/>
      <c r="AS243" s="83" t="s">
        <v>99</v>
      </c>
      <c r="AT243" s="536"/>
      <c r="AU243" s="536"/>
      <c r="AV243" s="536"/>
      <c r="AW243" s="536"/>
      <c r="AX243" s="536"/>
      <c r="AY243" s="536"/>
      <c r="AZ243" s="82" t="s">
        <v>98</v>
      </c>
      <c r="BA243" s="534"/>
      <c r="BB243" s="534"/>
      <c r="BC243" s="534"/>
      <c r="BD243" s="534"/>
      <c r="BE243" s="83" t="s">
        <v>99</v>
      </c>
      <c r="BF243" s="536"/>
      <c r="BG243" s="536"/>
      <c r="BH243" s="536"/>
      <c r="BI243" s="536"/>
      <c r="BJ243" s="536"/>
      <c r="BK243" s="536"/>
      <c r="BL243" s="536"/>
      <c r="BM243" s="536"/>
      <c r="BN243" s="536"/>
      <c r="BO243" s="536"/>
      <c r="BP243" s="536"/>
      <c r="BQ243" s="536"/>
      <c r="BR243" s="82" t="s">
        <v>98</v>
      </c>
      <c r="BS243" s="534"/>
      <c r="BT243" s="534"/>
      <c r="BU243" s="534"/>
      <c r="BV243" s="534"/>
      <c r="BW243" s="83" t="s">
        <v>99</v>
      </c>
      <c r="BX243" s="533">
        <f t="shared" si="5"/>
        <v>0</v>
      </c>
      <c r="BY243" s="533"/>
      <c r="BZ243" s="533"/>
      <c r="CA243" s="533"/>
      <c r="CB243" s="533"/>
      <c r="CC243" s="533"/>
      <c r="CD243" s="533">
        <f t="shared" si="6"/>
        <v>0</v>
      </c>
      <c r="CE243" s="533"/>
      <c r="CF243" s="533"/>
      <c r="CG243" s="533"/>
      <c r="CH243" s="533"/>
      <c r="CI243" s="533"/>
    </row>
    <row r="244" spans="1:87" ht="24" customHeight="1">
      <c r="A244" s="538" t="s">
        <v>713</v>
      </c>
      <c r="B244" s="538"/>
      <c r="C244" s="538"/>
      <c r="D244" s="538"/>
      <c r="E244" s="538"/>
      <c r="F244" s="538"/>
      <c r="G244" s="538"/>
      <c r="H244" s="538"/>
      <c r="I244" s="538"/>
      <c r="J244" s="538"/>
      <c r="K244" s="538"/>
      <c r="L244" s="538"/>
      <c r="M244" s="538"/>
      <c r="N244" s="538"/>
      <c r="O244" s="538"/>
      <c r="P244" s="538"/>
      <c r="Q244" s="538"/>
      <c r="R244" s="538"/>
      <c r="S244" s="538"/>
      <c r="T244" s="538"/>
      <c r="U244" s="538"/>
      <c r="V244" s="538"/>
      <c r="W244" s="538"/>
      <c r="X244" s="538"/>
      <c r="Y244" s="538"/>
      <c r="Z244" s="538"/>
      <c r="AA244" s="538"/>
      <c r="AB244" s="538"/>
      <c r="AC244" s="538"/>
      <c r="AD244" s="535">
        <v>1520</v>
      </c>
      <c r="AE244" s="535"/>
      <c r="AF244" s="535"/>
      <c r="AG244" s="535"/>
      <c r="AH244" s="533">
        <f>SUM(AH246,AH250:AM256)</f>
        <v>0</v>
      </c>
      <c r="AI244" s="533"/>
      <c r="AJ244" s="533"/>
      <c r="AK244" s="533"/>
      <c r="AL244" s="533"/>
      <c r="AM244" s="533"/>
      <c r="AN244" s="94" t="s">
        <v>98</v>
      </c>
      <c r="AO244" s="532">
        <f>SUM(AO246,AO250:AR256)</f>
        <v>0</v>
      </c>
      <c r="AP244" s="532"/>
      <c r="AQ244" s="532"/>
      <c r="AR244" s="532"/>
      <c r="AS244" s="95" t="s">
        <v>99</v>
      </c>
      <c r="AT244" s="533">
        <f>SUM(AT246,AT250:AY256)</f>
        <v>0</v>
      </c>
      <c r="AU244" s="533"/>
      <c r="AV244" s="533"/>
      <c r="AW244" s="533"/>
      <c r="AX244" s="533"/>
      <c r="AY244" s="533"/>
      <c r="AZ244" s="94" t="s">
        <v>98</v>
      </c>
      <c r="BA244" s="532">
        <f>SUM(BA246,BA250:BD256)</f>
        <v>0</v>
      </c>
      <c r="BB244" s="532"/>
      <c r="BC244" s="532"/>
      <c r="BD244" s="532"/>
      <c r="BE244" s="95" t="s">
        <v>99</v>
      </c>
      <c r="BF244" s="533">
        <f>SUM(BF246,BF250:BK256)</f>
        <v>0</v>
      </c>
      <c r="BG244" s="533"/>
      <c r="BH244" s="533"/>
      <c r="BI244" s="533"/>
      <c r="BJ244" s="533"/>
      <c r="BK244" s="533"/>
      <c r="BL244" s="533">
        <f>SUM(BL246,BL250:BQ256)</f>
        <v>0</v>
      </c>
      <c r="BM244" s="533"/>
      <c r="BN244" s="533"/>
      <c r="BO244" s="533"/>
      <c r="BP244" s="533"/>
      <c r="BQ244" s="533"/>
      <c r="BR244" s="94" t="s">
        <v>98</v>
      </c>
      <c r="BS244" s="532">
        <f>SUM(BS246,BS250:BV256)</f>
        <v>0</v>
      </c>
      <c r="BT244" s="532"/>
      <c r="BU244" s="532"/>
      <c r="BV244" s="532"/>
      <c r="BW244" s="95" t="s">
        <v>99</v>
      </c>
      <c r="BX244" s="533">
        <f>SUM(BX246,BX250:CC256)</f>
        <v>0</v>
      </c>
      <c r="BY244" s="533"/>
      <c r="BZ244" s="533"/>
      <c r="CA244" s="533"/>
      <c r="CB244" s="533"/>
      <c r="CC244" s="533"/>
      <c r="CD244" s="533">
        <f>SUM(CD246,CD250:CI256)</f>
        <v>0</v>
      </c>
      <c r="CE244" s="533"/>
      <c r="CF244" s="533"/>
      <c r="CG244" s="533"/>
      <c r="CH244" s="533"/>
      <c r="CI244" s="533"/>
    </row>
    <row r="245" spans="1:87" ht="12" customHeight="1">
      <c r="A245" s="537" t="s">
        <v>486</v>
      </c>
      <c r="B245" s="537"/>
      <c r="C245" s="537"/>
      <c r="D245" s="537"/>
      <c r="E245" s="537"/>
      <c r="F245" s="537"/>
      <c r="G245" s="537"/>
      <c r="H245" s="537"/>
      <c r="I245" s="537"/>
      <c r="J245" s="537"/>
      <c r="K245" s="537"/>
      <c r="L245" s="537"/>
      <c r="M245" s="537"/>
      <c r="N245" s="537"/>
      <c r="O245" s="537"/>
      <c r="P245" s="537"/>
      <c r="Q245" s="537"/>
      <c r="R245" s="537"/>
      <c r="S245" s="537"/>
      <c r="T245" s="537"/>
      <c r="U245" s="537"/>
      <c r="V245" s="537"/>
      <c r="W245" s="537"/>
      <c r="X245" s="537"/>
      <c r="Y245" s="537"/>
      <c r="Z245" s="537"/>
      <c r="AA245" s="537"/>
      <c r="AB245" s="537"/>
      <c r="AC245" s="537"/>
      <c r="AD245" s="535"/>
      <c r="AE245" s="535"/>
      <c r="AF245" s="535"/>
      <c r="AG245" s="535"/>
      <c r="AH245" s="536"/>
      <c r="AI245" s="536"/>
      <c r="AJ245" s="536"/>
      <c r="AK245" s="536"/>
      <c r="AL245" s="536"/>
      <c r="AM245" s="536"/>
      <c r="AN245" s="536"/>
      <c r="AO245" s="536"/>
      <c r="AP245" s="536"/>
      <c r="AQ245" s="536"/>
      <c r="AR245" s="536"/>
      <c r="AS245" s="536"/>
      <c r="AT245" s="536"/>
      <c r="AU245" s="536"/>
      <c r="AV245" s="536"/>
      <c r="AW245" s="536"/>
      <c r="AX245" s="536"/>
      <c r="AY245" s="536"/>
      <c r="AZ245" s="536"/>
      <c r="BA245" s="536"/>
      <c r="BB245" s="536"/>
      <c r="BC245" s="536"/>
      <c r="BD245" s="536"/>
      <c r="BE245" s="536"/>
      <c r="BF245" s="536"/>
      <c r="BG245" s="536"/>
      <c r="BH245" s="536"/>
      <c r="BI245" s="536"/>
      <c r="BJ245" s="536"/>
      <c r="BK245" s="536"/>
      <c r="BL245" s="536"/>
      <c r="BM245" s="536"/>
      <c r="BN245" s="536"/>
      <c r="BO245" s="536"/>
      <c r="BP245" s="536"/>
      <c r="BQ245" s="536"/>
      <c r="BR245" s="536"/>
      <c r="BS245" s="536"/>
      <c r="BT245" s="536"/>
      <c r="BU245" s="536"/>
      <c r="BV245" s="536"/>
      <c r="BW245" s="536"/>
      <c r="BX245" s="536"/>
      <c r="BY245" s="536"/>
      <c r="BZ245" s="536"/>
      <c r="CA245" s="536"/>
      <c r="CB245" s="536"/>
      <c r="CC245" s="536"/>
      <c r="CD245" s="560"/>
      <c r="CE245" s="534"/>
      <c r="CF245" s="534"/>
      <c r="CG245" s="534"/>
      <c r="CH245" s="534"/>
      <c r="CI245" s="561"/>
    </row>
    <row r="246" spans="1:87" ht="12" customHeight="1">
      <c r="A246" s="537" t="s">
        <v>714</v>
      </c>
      <c r="B246" s="537"/>
      <c r="C246" s="537"/>
      <c r="D246" s="537"/>
      <c r="E246" s="537"/>
      <c r="F246" s="537"/>
      <c r="G246" s="537"/>
      <c r="H246" s="537"/>
      <c r="I246" s="537"/>
      <c r="J246" s="537"/>
      <c r="K246" s="537"/>
      <c r="L246" s="537"/>
      <c r="M246" s="537"/>
      <c r="N246" s="537"/>
      <c r="O246" s="537"/>
      <c r="P246" s="537"/>
      <c r="Q246" s="537"/>
      <c r="R246" s="537"/>
      <c r="S246" s="537"/>
      <c r="T246" s="537"/>
      <c r="U246" s="537"/>
      <c r="V246" s="537"/>
      <c r="W246" s="537"/>
      <c r="X246" s="537"/>
      <c r="Y246" s="537"/>
      <c r="Z246" s="537"/>
      <c r="AA246" s="537"/>
      <c r="AB246" s="537"/>
      <c r="AC246" s="537"/>
      <c r="AD246" s="535">
        <v>1530</v>
      </c>
      <c r="AE246" s="535"/>
      <c r="AF246" s="535"/>
      <c r="AG246" s="535"/>
      <c r="AH246" s="536"/>
      <c r="AI246" s="536"/>
      <c r="AJ246" s="536"/>
      <c r="AK246" s="536"/>
      <c r="AL246" s="536"/>
      <c r="AM246" s="536"/>
      <c r="AN246" s="82" t="s">
        <v>98</v>
      </c>
      <c r="AO246" s="534"/>
      <c r="AP246" s="534"/>
      <c r="AQ246" s="534"/>
      <c r="AR246" s="534"/>
      <c r="AS246" s="83" t="s">
        <v>99</v>
      </c>
      <c r="AT246" s="536"/>
      <c r="AU246" s="536"/>
      <c r="AV246" s="536"/>
      <c r="AW246" s="536"/>
      <c r="AX246" s="536"/>
      <c r="AY246" s="536"/>
      <c r="AZ246" s="82" t="s">
        <v>98</v>
      </c>
      <c r="BA246" s="534"/>
      <c r="BB246" s="534"/>
      <c r="BC246" s="534"/>
      <c r="BD246" s="534"/>
      <c r="BE246" s="83" t="s">
        <v>99</v>
      </c>
      <c r="BF246" s="536"/>
      <c r="BG246" s="536"/>
      <c r="BH246" s="536"/>
      <c r="BI246" s="536"/>
      <c r="BJ246" s="536"/>
      <c r="BK246" s="536"/>
      <c r="BL246" s="536"/>
      <c r="BM246" s="536"/>
      <c r="BN246" s="536"/>
      <c r="BO246" s="536"/>
      <c r="BP246" s="536"/>
      <c r="BQ246" s="536"/>
      <c r="BR246" s="82" t="s">
        <v>98</v>
      </c>
      <c r="BS246" s="534"/>
      <c r="BT246" s="534"/>
      <c r="BU246" s="534"/>
      <c r="BV246" s="534"/>
      <c r="BW246" s="83" t="s">
        <v>99</v>
      </c>
      <c r="BX246" s="533">
        <f>BL246-BS246</f>
        <v>0</v>
      </c>
      <c r="BY246" s="533"/>
      <c r="BZ246" s="533"/>
      <c r="CA246" s="533"/>
      <c r="CB246" s="533"/>
      <c r="CC246" s="533"/>
      <c r="CD246" s="533">
        <f>AT246-BA246-BF246+BX246</f>
        <v>0</v>
      </c>
      <c r="CE246" s="533"/>
      <c r="CF246" s="533"/>
      <c r="CG246" s="533"/>
      <c r="CH246" s="533"/>
      <c r="CI246" s="533"/>
    </row>
    <row r="247" spans="1:87" ht="12" customHeight="1">
      <c r="A247" s="553" t="s">
        <v>715</v>
      </c>
      <c r="B247" s="553"/>
      <c r="C247" s="553"/>
      <c r="D247" s="553"/>
      <c r="E247" s="553"/>
      <c r="F247" s="553"/>
      <c r="G247" s="553"/>
      <c r="H247" s="553"/>
      <c r="I247" s="553"/>
      <c r="J247" s="553"/>
      <c r="K247" s="553"/>
      <c r="L247" s="553"/>
      <c r="M247" s="553"/>
      <c r="N247" s="553"/>
      <c r="O247" s="553"/>
      <c r="P247" s="553"/>
      <c r="Q247" s="553"/>
      <c r="R247" s="553"/>
      <c r="S247" s="553"/>
      <c r="T247" s="553"/>
      <c r="U247" s="553"/>
      <c r="V247" s="553"/>
      <c r="W247" s="553"/>
      <c r="X247" s="553"/>
      <c r="Y247" s="553"/>
      <c r="Z247" s="553"/>
      <c r="AA247" s="553"/>
      <c r="AB247" s="553"/>
      <c r="AC247" s="553"/>
      <c r="AD247" s="554">
        <v>1531</v>
      </c>
      <c r="AE247" s="555"/>
      <c r="AF247" s="555"/>
      <c r="AG247" s="556"/>
      <c r="AH247" s="539"/>
      <c r="AI247" s="541"/>
      <c r="AJ247" s="541"/>
      <c r="AK247" s="541"/>
      <c r="AL247" s="541"/>
      <c r="AM247" s="543"/>
      <c r="AN247" s="539" t="s">
        <v>98</v>
      </c>
      <c r="AO247" s="541"/>
      <c r="AP247" s="541"/>
      <c r="AQ247" s="541"/>
      <c r="AR247" s="541"/>
      <c r="AS247" s="543" t="s">
        <v>99</v>
      </c>
      <c r="AT247" s="539"/>
      <c r="AU247" s="541"/>
      <c r="AV247" s="541"/>
      <c r="AW247" s="541"/>
      <c r="AX247" s="541"/>
      <c r="AY247" s="543"/>
      <c r="AZ247" s="539" t="s">
        <v>98</v>
      </c>
      <c r="BA247" s="541"/>
      <c r="BB247" s="541"/>
      <c r="BC247" s="541"/>
      <c r="BD247" s="541"/>
      <c r="BE247" s="543" t="s">
        <v>99</v>
      </c>
      <c r="BF247" s="539"/>
      <c r="BG247" s="541"/>
      <c r="BH247" s="541"/>
      <c r="BI247" s="541"/>
      <c r="BJ247" s="541"/>
      <c r="BK247" s="543"/>
      <c r="BL247" s="539"/>
      <c r="BM247" s="541"/>
      <c r="BN247" s="541"/>
      <c r="BO247" s="541"/>
      <c r="BP247" s="541"/>
      <c r="BQ247" s="543"/>
      <c r="BR247" s="539" t="s">
        <v>98</v>
      </c>
      <c r="BS247" s="541"/>
      <c r="BT247" s="541"/>
      <c r="BU247" s="541"/>
      <c r="BV247" s="541"/>
      <c r="BW247" s="543" t="s">
        <v>99</v>
      </c>
      <c r="BX247" s="547">
        <f>BL247-BS247</f>
        <v>0</v>
      </c>
      <c r="BY247" s="548"/>
      <c r="BZ247" s="548"/>
      <c r="CA247" s="548"/>
      <c r="CB247" s="548"/>
      <c r="CC247" s="549"/>
      <c r="CD247" s="547">
        <f>AT247-BA247-BF247+BX247</f>
        <v>0</v>
      </c>
      <c r="CE247" s="548"/>
      <c r="CF247" s="548"/>
      <c r="CG247" s="548"/>
      <c r="CH247" s="548"/>
      <c r="CI247" s="549"/>
    </row>
    <row r="248" spans="1:87" ht="12" customHeight="1">
      <c r="A248" s="546" t="s">
        <v>716</v>
      </c>
      <c r="B248" s="546"/>
      <c r="C248" s="546"/>
      <c r="D248" s="546"/>
      <c r="E248" s="546"/>
      <c r="F248" s="546"/>
      <c r="G248" s="546"/>
      <c r="H248" s="546"/>
      <c r="I248" s="546"/>
      <c r="J248" s="546"/>
      <c r="K248" s="546"/>
      <c r="L248" s="546"/>
      <c r="M248" s="546"/>
      <c r="N248" s="546"/>
      <c r="O248" s="546"/>
      <c r="P248" s="546"/>
      <c r="Q248" s="546"/>
      <c r="R248" s="546"/>
      <c r="S248" s="546"/>
      <c r="T248" s="546"/>
      <c r="U248" s="546"/>
      <c r="V248" s="546"/>
      <c r="W248" s="546"/>
      <c r="X248" s="546"/>
      <c r="Y248" s="546"/>
      <c r="Z248" s="546"/>
      <c r="AA248" s="546"/>
      <c r="AB248" s="546"/>
      <c r="AC248" s="546"/>
      <c r="AD248" s="557"/>
      <c r="AE248" s="558"/>
      <c r="AF248" s="558"/>
      <c r="AG248" s="559"/>
      <c r="AH248" s="540"/>
      <c r="AI248" s="542"/>
      <c r="AJ248" s="542"/>
      <c r="AK248" s="542"/>
      <c r="AL248" s="542"/>
      <c r="AM248" s="544"/>
      <c r="AN248" s="540"/>
      <c r="AO248" s="542"/>
      <c r="AP248" s="542"/>
      <c r="AQ248" s="542"/>
      <c r="AR248" s="542"/>
      <c r="AS248" s="544"/>
      <c r="AT248" s="540"/>
      <c r="AU248" s="542"/>
      <c r="AV248" s="542"/>
      <c r="AW248" s="542"/>
      <c r="AX248" s="542"/>
      <c r="AY248" s="544"/>
      <c r="AZ248" s="540"/>
      <c r="BA248" s="542"/>
      <c r="BB248" s="542"/>
      <c r="BC248" s="542"/>
      <c r="BD248" s="542"/>
      <c r="BE248" s="544"/>
      <c r="BF248" s="540"/>
      <c r="BG248" s="542"/>
      <c r="BH248" s="542"/>
      <c r="BI248" s="542"/>
      <c r="BJ248" s="542"/>
      <c r="BK248" s="544"/>
      <c r="BL248" s="540"/>
      <c r="BM248" s="542"/>
      <c r="BN248" s="542"/>
      <c r="BO248" s="542"/>
      <c r="BP248" s="542"/>
      <c r="BQ248" s="544"/>
      <c r="BR248" s="540"/>
      <c r="BS248" s="542"/>
      <c r="BT248" s="542"/>
      <c r="BU248" s="542"/>
      <c r="BV248" s="542"/>
      <c r="BW248" s="544"/>
      <c r="BX248" s="550"/>
      <c r="BY248" s="551"/>
      <c r="BZ248" s="551"/>
      <c r="CA248" s="551"/>
      <c r="CB248" s="551"/>
      <c r="CC248" s="552"/>
      <c r="CD248" s="550"/>
      <c r="CE248" s="551"/>
      <c r="CF248" s="551"/>
      <c r="CG248" s="551"/>
      <c r="CH248" s="551"/>
      <c r="CI248" s="552"/>
    </row>
    <row r="249" spans="1:87" ht="12" customHeight="1">
      <c r="A249" s="545" t="s">
        <v>717</v>
      </c>
      <c r="B249" s="545"/>
      <c r="C249" s="545"/>
      <c r="D249" s="545"/>
      <c r="E249" s="545"/>
      <c r="F249" s="545"/>
      <c r="G249" s="545"/>
      <c r="H249" s="545"/>
      <c r="I249" s="545"/>
      <c r="J249" s="545"/>
      <c r="K249" s="545"/>
      <c r="L249" s="545"/>
      <c r="M249" s="545"/>
      <c r="N249" s="545"/>
      <c r="O249" s="545"/>
      <c r="P249" s="545"/>
      <c r="Q249" s="545"/>
      <c r="R249" s="545"/>
      <c r="S249" s="545"/>
      <c r="T249" s="545"/>
      <c r="U249" s="545"/>
      <c r="V249" s="545"/>
      <c r="W249" s="545"/>
      <c r="X249" s="545"/>
      <c r="Y249" s="545"/>
      <c r="Z249" s="545"/>
      <c r="AA249" s="545"/>
      <c r="AB249" s="545"/>
      <c r="AC249" s="545"/>
      <c r="AD249" s="535">
        <v>1532</v>
      </c>
      <c r="AE249" s="535"/>
      <c r="AF249" s="535"/>
      <c r="AG249" s="535"/>
      <c r="AH249" s="536"/>
      <c r="AI249" s="536"/>
      <c r="AJ249" s="536"/>
      <c r="AK249" s="536"/>
      <c r="AL249" s="536"/>
      <c r="AM249" s="536"/>
      <c r="AN249" s="82" t="s">
        <v>98</v>
      </c>
      <c r="AO249" s="534"/>
      <c r="AP249" s="534"/>
      <c r="AQ249" s="534"/>
      <c r="AR249" s="534"/>
      <c r="AS249" s="83" t="s">
        <v>99</v>
      </c>
      <c r="AT249" s="536"/>
      <c r="AU249" s="536"/>
      <c r="AV249" s="536"/>
      <c r="AW249" s="536"/>
      <c r="AX249" s="536"/>
      <c r="AY249" s="536"/>
      <c r="AZ249" s="82" t="s">
        <v>98</v>
      </c>
      <c r="BA249" s="534"/>
      <c r="BB249" s="534"/>
      <c r="BC249" s="534"/>
      <c r="BD249" s="534"/>
      <c r="BE249" s="83" t="s">
        <v>99</v>
      </c>
      <c r="BF249" s="536"/>
      <c r="BG249" s="536"/>
      <c r="BH249" s="536"/>
      <c r="BI249" s="536"/>
      <c r="BJ249" s="536"/>
      <c r="BK249" s="536"/>
      <c r="BL249" s="536"/>
      <c r="BM249" s="536"/>
      <c r="BN249" s="536"/>
      <c r="BO249" s="536"/>
      <c r="BP249" s="536"/>
      <c r="BQ249" s="536"/>
      <c r="BR249" s="82" t="s">
        <v>98</v>
      </c>
      <c r="BS249" s="534"/>
      <c r="BT249" s="534"/>
      <c r="BU249" s="534"/>
      <c r="BV249" s="534"/>
      <c r="BW249" s="83" t="s">
        <v>99</v>
      </c>
      <c r="BX249" s="533">
        <f>BL249-BS249</f>
        <v>0</v>
      </c>
      <c r="BY249" s="533"/>
      <c r="BZ249" s="533"/>
      <c r="CA249" s="533"/>
      <c r="CB249" s="533"/>
      <c r="CC249" s="533"/>
      <c r="CD249" s="533">
        <f>AT249-BA249-BF249+BX249</f>
        <v>0</v>
      </c>
      <c r="CE249" s="533"/>
      <c r="CF249" s="533"/>
      <c r="CG249" s="533"/>
      <c r="CH249" s="533"/>
      <c r="CI249" s="533"/>
    </row>
    <row r="250" spans="1:87" ht="12" customHeight="1">
      <c r="A250" s="537" t="s">
        <v>718</v>
      </c>
      <c r="B250" s="537"/>
      <c r="C250" s="537"/>
      <c r="D250" s="537"/>
      <c r="E250" s="537"/>
      <c r="F250" s="537"/>
      <c r="G250" s="537"/>
      <c r="H250" s="537"/>
      <c r="I250" s="537"/>
      <c r="J250" s="537"/>
      <c r="K250" s="537"/>
      <c r="L250" s="537"/>
      <c r="M250" s="537"/>
      <c r="N250" s="537"/>
      <c r="O250" s="537"/>
      <c r="P250" s="537"/>
      <c r="Q250" s="537"/>
      <c r="R250" s="537"/>
      <c r="S250" s="537"/>
      <c r="T250" s="537"/>
      <c r="U250" s="537"/>
      <c r="V250" s="537"/>
      <c r="W250" s="537"/>
      <c r="X250" s="537"/>
      <c r="Y250" s="537"/>
      <c r="Z250" s="537"/>
      <c r="AA250" s="537"/>
      <c r="AB250" s="537"/>
      <c r="AC250" s="537"/>
      <c r="AD250" s="535">
        <v>1533</v>
      </c>
      <c r="AE250" s="535"/>
      <c r="AF250" s="535"/>
      <c r="AG250" s="535"/>
      <c r="AH250" s="536"/>
      <c r="AI250" s="536"/>
      <c r="AJ250" s="536"/>
      <c r="AK250" s="536"/>
      <c r="AL250" s="536"/>
      <c r="AM250" s="536"/>
      <c r="AN250" s="82" t="s">
        <v>98</v>
      </c>
      <c r="AO250" s="534"/>
      <c r="AP250" s="534"/>
      <c r="AQ250" s="534"/>
      <c r="AR250" s="534"/>
      <c r="AS250" s="83" t="s">
        <v>99</v>
      </c>
      <c r="AT250" s="536"/>
      <c r="AU250" s="536"/>
      <c r="AV250" s="536"/>
      <c r="AW250" s="536"/>
      <c r="AX250" s="536"/>
      <c r="AY250" s="536"/>
      <c r="AZ250" s="82" t="s">
        <v>98</v>
      </c>
      <c r="BA250" s="534"/>
      <c r="BB250" s="534"/>
      <c r="BC250" s="534"/>
      <c r="BD250" s="534"/>
      <c r="BE250" s="83" t="s">
        <v>99</v>
      </c>
      <c r="BF250" s="536"/>
      <c r="BG250" s="536"/>
      <c r="BH250" s="536"/>
      <c r="BI250" s="536"/>
      <c r="BJ250" s="536"/>
      <c r="BK250" s="536"/>
      <c r="BL250" s="536"/>
      <c r="BM250" s="536"/>
      <c r="BN250" s="536"/>
      <c r="BO250" s="536"/>
      <c r="BP250" s="536"/>
      <c r="BQ250" s="536"/>
      <c r="BR250" s="82" t="s">
        <v>98</v>
      </c>
      <c r="BS250" s="534"/>
      <c r="BT250" s="534"/>
      <c r="BU250" s="534"/>
      <c r="BV250" s="534"/>
      <c r="BW250" s="83" t="s">
        <v>99</v>
      </c>
      <c r="BX250" s="533">
        <f aca="true" t="shared" si="7" ref="BX250:BX256">BL250-BS250</f>
        <v>0</v>
      </c>
      <c r="BY250" s="533"/>
      <c r="BZ250" s="533"/>
      <c r="CA250" s="533"/>
      <c r="CB250" s="533"/>
      <c r="CC250" s="533"/>
      <c r="CD250" s="533">
        <f aca="true" t="shared" si="8" ref="CD250:CD256">AT250-BA250-BF250+BX250</f>
        <v>0</v>
      </c>
      <c r="CE250" s="533"/>
      <c r="CF250" s="533"/>
      <c r="CG250" s="533"/>
      <c r="CH250" s="533"/>
      <c r="CI250" s="533"/>
    </row>
    <row r="251" spans="1:87" ht="12" customHeight="1">
      <c r="A251" s="537" t="s">
        <v>719</v>
      </c>
      <c r="B251" s="537"/>
      <c r="C251" s="537"/>
      <c r="D251" s="537"/>
      <c r="E251" s="537"/>
      <c r="F251" s="537"/>
      <c r="G251" s="537"/>
      <c r="H251" s="537"/>
      <c r="I251" s="537"/>
      <c r="J251" s="537"/>
      <c r="K251" s="537"/>
      <c r="L251" s="537"/>
      <c r="M251" s="537"/>
      <c r="N251" s="537"/>
      <c r="O251" s="537"/>
      <c r="P251" s="537"/>
      <c r="Q251" s="537"/>
      <c r="R251" s="537"/>
      <c r="S251" s="537"/>
      <c r="T251" s="537"/>
      <c r="U251" s="537"/>
      <c r="V251" s="537"/>
      <c r="W251" s="537"/>
      <c r="X251" s="537"/>
      <c r="Y251" s="537"/>
      <c r="Z251" s="537"/>
      <c r="AA251" s="537"/>
      <c r="AB251" s="537"/>
      <c r="AC251" s="537"/>
      <c r="AD251" s="535">
        <v>1534</v>
      </c>
      <c r="AE251" s="535"/>
      <c r="AF251" s="535"/>
      <c r="AG251" s="535"/>
      <c r="AH251" s="536"/>
      <c r="AI251" s="536"/>
      <c r="AJ251" s="536"/>
      <c r="AK251" s="536"/>
      <c r="AL251" s="536"/>
      <c r="AM251" s="536"/>
      <c r="AN251" s="82" t="s">
        <v>98</v>
      </c>
      <c r="AO251" s="534"/>
      <c r="AP251" s="534"/>
      <c r="AQ251" s="534"/>
      <c r="AR251" s="534"/>
      <c r="AS251" s="83" t="s">
        <v>99</v>
      </c>
      <c r="AT251" s="536"/>
      <c r="AU251" s="536"/>
      <c r="AV251" s="536"/>
      <c r="AW251" s="536"/>
      <c r="AX251" s="536"/>
      <c r="AY251" s="536"/>
      <c r="AZ251" s="82" t="s">
        <v>98</v>
      </c>
      <c r="BA251" s="534"/>
      <c r="BB251" s="534"/>
      <c r="BC251" s="534"/>
      <c r="BD251" s="534"/>
      <c r="BE251" s="83" t="s">
        <v>99</v>
      </c>
      <c r="BF251" s="536"/>
      <c r="BG251" s="536"/>
      <c r="BH251" s="536"/>
      <c r="BI251" s="536"/>
      <c r="BJ251" s="536"/>
      <c r="BK251" s="536"/>
      <c r="BL251" s="536"/>
      <c r="BM251" s="536"/>
      <c r="BN251" s="536"/>
      <c r="BO251" s="536"/>
      <c r="BP251" s="536"/>
      <c r="BQ251" s="536"/>
      <c r="BR251" s="82" t="s">
        <v>98</v>
      </c>
      <c r="BS251" s="534"/>
      <c r="BT251" s="534"/>
      <c r="BU251" s="534"/>
      <c r="BV251" s="534"/>
      <c r="BW251" s="83" t="s">
        <v>99</v>
      </c>
      <c r="BX251" s="533">
        <f t="shared" si="7"/>
        <v>0</v>
      </c>
      <c r="BY251" s="533"/>
      <c r="BZ251" s="533"/>
      <c r="CA251" s="533"/>
      <c r="CB251" s="533"/>
      <c r="CC251" s="533"/>
      <c r="CD251" s="533">
        <f t="shared" si="8"/>
        <v>0</v>
      </c>
      <c r="CE251" s="533"/>
      <c r="CF251" s="533"/>
      <c r="CG251" s="533"/>
      <c r="CH251" s="533"/>
      <c r="CI251" s="533"/>
    </row>
    <row r="252" spans="1:87" ht="12" customHeight="1">
      <c r="A252" s="537" t="s">
        <v>720</v>
      </c>
      <c r="B252" s="537"/>
      <c r="C252" s="537"/>
      <c r="D252" s="537"/>
      <c r="E252" s="537"/>
      <c r="F252" s="537"/>
      <c r="G252" s="537"/>
      <c r="H252" s="537"/>
      <c r="I252" s="537"/>
      <c r="J252" s="537"/>
      <c r="K252" s="537"/>
      <c r="L252" s="537"/>
      <c r="M252" s="537"/>
      <c r="N252" s="537"/>
      <c r="O252" s="537"/>
      <c r="P252" s="537"/>
      <c r="Q252" s="537"/>
      <c r="R252" s="537"/>
      <c r="S252" s="537"/>
      <c r="T252" s="537"/>
      <c r="U252" s="537"/>
      <c r="V252" s="537"/>
      <c r="W252" s="537"/>
      <c r="X252" s="537"/>
      <c r="Y252" s="537"/>
      <c r="Z252" s="537"/>
      <c r="AA252" s="537"/>
      <c r="AB252" s="537"/>
      <c r="AC252" s="537"/>
      <c r="AD252" s="535">
        <v>1535</v>
      </c>
      <c r="AE252" s="535"/>
      <c r="AF252" s="535"/>
      <c r="AG252" s="535"/>
      <c r="AH252" s="536"/>
      <c r="AI252" s="536"/>
      <c r="AJ252" s="536"/>
      <c r="AK252" s="536"/>
      <c r="AL252" s="536"/>
      <c r="AM252" s="536"/>
      <c r="AN252" s="82" t="s">
        <v>98</v>
      </c>
      <c r="AO252" s="534"/>
      <c r="AP252" s="534"/>
      <c r="AQ252" s="534"/>
      <c r="AR252" s="534"/>
      <c r="AS252" s="83" t="s">
        <v>99</v>
      </c>
      <c r="AT252" s="536"/>
      <c r="AU252" s="536"/>
      <c r="AV252" s="536"/>
      <c r="AW252" s="536"/>
      <c r="AX252" s="536"/>
      <c r="AY252" s="536"/>
      <c r="AZ252" s="82" t="s">
        <v>98</v>
      </c>
      <c r="BA252" s="534"/>
      <c r="BB252" s="534"/>
      <c r="BC252" s="534"/>
      <c r="BD252" s="534"/>
      <c r="BE252" s="83" t="s">
        <v>99</v>
      </c>
      <c r="BF252" s="536"/>
      <c r="BG252" s="536"/>
      <c r="BH252" s="536"/>
      <c r="BI252" s="536"/>
      <c r="BJ252" s="536"/>
      <c r="BK252" s="536"/>
      <c r="BL252" s="536"/>
      <c r="BM252" s="536"/>
      <c r="BN252" s="536"/>
      <c r="BO252" s="536"/>
      <c r="BP252" s="536"/>
      <c r="BQ252" s="536"/>
      <c r="BR252" s="82" t="s">
        <v>98</v>
      </c>
      <c r="BS252" s="534"/>
      <c r="BT252" s="534"/>
      <c r="BU252" s="534"/>
      <c r="BV252" s="534"/>
      <c r="BW252" s="83" t="s">
        <v>99</v>
      </c>
      <c r="BX252" s="533">
        <f t="shared" si="7"/>
        <v>0</v>
      </c>
      <c r="BY252" s="533"/>
      <c r="BZ252" s="533"/>
      <c r="CA252" s="533"/>
      <c r="CB252" s="533"/>
      <c r="CC252" s="533"/>
      <c r="CD252" s="533">
        <f t="shared" si="8"/>
        <v>0</v>
      </c>
      <c r="CE252" s="533"/>
      <c r="CF252" s="533"/>
      <c r="CG252" s="533"/>
      <c r="CH252" s="533"/>
      <c r="CI252" s="533"/>
    </row>
    <row r="253" spans="1:87" ht="12" customHeight="1">
      <c r="A253" s="537" t="s">
        <v>721</v>
      </c>
      <c r="B253" s="537"/>
      <c r="C253" s="537"/>
      <c r="D253" s="537"/>
      <c r="E253" s="537"/>
      <c r="F253" s="537"/>
      <c r="G253" s="537"/>
      <c r="H253" s="537"/>
      <c r="I253" s="537"/>
      <c r="J253" s="537"/>
      <c r="K253" s="537"/>
      <c r="L253" s="537"/>
      <c r="M253" s="537"/>
      <c r="N253" s="537"/>
      <c r="O253" s="537"/>
      <c r="P253" s="537"/>
      <c r="Q253" s="537"/>
      <c r="R253" s="537"/>
      <c r="S253" s="537"/>
      <c r="T253" s="537"/>
      <c r="U253" s="537"/>
      <c r="V253" s="537"/>
      <c r="W253" s="537"/>
      <c r="X253" s="537"/>
      <c r="Y253" s="537"/>
      <c r="Z253" s="537"/>
      <c r="AA253" s="537"/>
      <c r="AB253" s="537"/>
      <c r="AC253" s="537"/>
      <c r="AD253" s="535">
        <v>1536</v>
      </c>
      <c r="AE253" s="535"/>
      <c r="AF253" s="535"/>
      <c r="AG253" s="535"/>
      <c r="AH253" s="536"/>
      <c r="AI253" s="536"/>
      <c r="AJ253" s="536"/>
      <c r="AK253" s="536"/>
      <c r="AL253" s="536"/>
      <c r="AM253" s="536"/>
      <c r="AN253" s="82" t="s">
        <v>98</v>
      </c>
      <c r="AO253" s="534"/>
      <c r="AP253" s="534"/>
      <c r="AQ253" s="534"/>
      <c r="AR253" s="534"/>
      <c r="AS253" s="83" t="s">
        <v>99</v>
      </c>
      <c r="AT253" s="536"/>
      <c r="AU253" s="536"/>
      <c r="AV253" s="536"/>
      <c r="AW253" s="536"/>
      <c r="AX253" s="536"/>
      <c r="AY253" s="536"/>
      <c r="AZ253" s="82" t="s">
        <v>98</v>
      </c>
      <c r="BA253" s="534"/>
      <c r="BB253" s="534"/>
      <c r="BC253" s="534"/>
      <c r="BD253" s="534"/>
      <c r="BE253" s="83" t="s">
        <v>99</v>
      </c>
      <c r="BF253" s="536"/>
      <c r="BG253" s="536"/>
      <c r="BH253" s="536"/>
      <c r="BI253" s="536"/>
      <c r="BJ253" s="536"/>
      <c r="BK253" s="536"/>
      <c r="BL253" s="536"/>
      <c r="BM253" s="536"/>
      <c r="BN253" s="536"/>
      <c r="BO253" s="536"/>
      <c r="BP253" s="536"/>
      <c r="BQ253" s="536"/>
      <c r="BR253" s="82" t="s">
        <v>98</v>
      </c>
      <c r="BS253" s="534"/>
      <c r="BT253" s="534"/>
      <c r="BU253" s="534"/>
      <c r="BV253" s="534"/>
      <c r="BW253" s="83" t="s">
        <v>99</v>
      </c>
      <c r="BX253" s="533">
        <f t="shared" si="7"/>
        <v>0</v>
      </c>
      <c r="BY253" s="533"/>
      <c r="BZ253" s="533"/>
      <c r="CA253" s="533"/>
      <c r="CB253" s="533"/>
      <c r="CC253" s="533"/>
      <c r="CD253" s="533">
        <f t="shared" si="8"/>
        <v>0</v>
      </c>
      <c r="CE253" s="533"/>
      <c r="CF253" s="533"/>
      <c r="CG253" s="533"/>
      <c r="CH253" s="533"/>
      <c r="CI253" s="533"/>
    </row>
    <row r="254" spans="1:87" ht="12" customHeight="1">
      <c r="A254" s="537" t="s">
        <v>722</v>
      </c>
      <c r="B254" s="537"/>
      <c r="C254" s="537"/>
      <c r="D254" s="537"/>
      <c r="E254" s="537"/>
      <c r="F254" s="537"/>
      <c r="G254" s="537"/>
      <c r="H254" s="537"/>
      <c r="I254" s="537"/>
      <c r="J254" s="537"/>
      <c r="K254" s="537"/>
      <c r="L254" s="537"/>
      <c r="M254" s="537"/>
      <c r="N254" s="537"/>
      <c r="O254" s="537"/>
      <c r="P254" s="537"/>
      <c r="Q254" s="537"/>
      <c r="R254" s="537"/>
      <c r="S254" s="537"/>
      <c r="T254" s="537"/>
      <c r="U254" s="537"/>
      <c r="V254" s="537"/>
      <c r="W254" s="537"/>
      <c r="X254" s="537"/>
      <c r="Y254" s="537"/>
      <c r="Z254" s="537"/>
      <c r="AA254" s="537"/>
      <c r="AB254" s="537"/>
      <c r="AC254" s="537"/>
      <c r="AD254" s="535">
        <v>1537</v>
      </c>
      <c r="AE254" s="535"/>
      <c r="AF254" s="535"/>
      <c r="AG254" s="535"/>
      <c r="AH254" s="536"/>
      <c r="AI254" s="536"/>
      <c r="AJ254" s="536"/>
      <c r="AK254" s="536"/>
      <c r="AL254" s="536"/>
      <c r="AM254" s="536"/>
      <c r="AN254" s="82" t="s">
        <v>98</v>
      </c>
      <c r="AO254" s="534"/>
      <c r="AP254" s="534"/>
      <c r="AQ254" s="534"/>
      <c r="AR254" s="534"/>
      <c r="AS254" s="83" t="s">
        <v>99</v>
      </c>
      <c r="AT254" s="536"/>
      <c r="AU254" s="536"/>
      <c r="AV254" s="536"/>
      <c r="AW254" s="536"/>
      <c r="AX254" s="536"/>
      <c r="AY254" s="536"/>
      <c r="AZ254" s="82" t="s">
        <v>98</v>
      </c>
      <c r="BA254" s="534"/>
      <c r="BB254" s="534"/>
      <c r="BC254" s="534"/>
      <c r="BD254" s="534"/>
      <c r="BE254" s="83" t="s">
        <v>99</v>
      </c>
      <c r="BF254" s="536"/>
      <c r="BG254" s="536"/>
      <c r="BH254" s="536"/>
      <c r="BI254" s="536"/>
      <c r="BJ254" s="536"/>
      <c r="BK254" s="536"/>
      <c r="BL254" s="536"/>
      <c r="BM254" s="536"/>
      <c r="BN254" s="536"/>
      <c r="BO254" s="536"/>
      <c r="BP254" s="536"/>
      <c r="BQ254" s="536"/>
      <c r="BR254" s="82" t="s">
        <v>98</v>
      </c>
      <c r="BS254" s="534"/>
      <c r="BT254" s="534"/>
      <c r="BU254" s="534"/>
      <c r="BV254" s="534"/>
      <c r="BW254" s="83" t="s">
        <v>99</v>
      </c>
      <c r="BX254" s="533">
        <f t="shared" si="7"/>
        <v>0</v>
      </c>
      <c r="BY254" s="533"/>
      <c r="BZ254" s="533"/>
      <c r="CA254" s="533"/>
      <c r="CB254" s="533"/>
      <c r="CC254" s="533"/>
      <c r="CD254" s="533">
        <f t="shared" si="8"/>
        <v>0</v>
      </c>
      <c r="CE254" s="533"/>
      <c r="CF254" s="533"/>
      <c r="CG254" s="533"/>
      <c r="CH254" s="533"/>
      <c r="CI254" s="533"/>
    </row>
    <row r="255" spans="1:87" ht="12" customHeight="1">
      <c r="A255" s="537" t="s">
        <v>723</v>
      </c>
      <c r="B255" s="537"/>
      <c r="C255" s="537"/>
      <c r="D255" s="537"/>
      <c r="E255" s="537"/>
      <c r="F255" s="537"/>
      <c r="G255" s="537"/>
      <c r="H255" s="537"/>
      <c r="I255" s="537"/>
      <c r="J255" s="537"/>
      <c r="K255" s="537"/>
      <c r="L255" s="537"/>
      <c r="M255" s="537"/>
      <c r="N255" s="537"/>
      <c r="O255" s="537"/>
      <c r="P255" s="537"/>
      <c r="Q255" s="537"/>
      <c r="R255" s="537"/>
      <c r="S255" s="537"/>
      <c r="T255" s="537"/>
      <c r="U255" s="537"/>
      <c r="V255" s="537"/>
      <c r="W255" s="537"/>
      <c r="X255" s="537"/>
      <c r="Y255" s="537"/>
      <c r="Z255" s="537"/>
      <c r="AA255" s="537"/>
      <c r="AB255" s="537"/>
      <c r="AC255" s="537"/>
      <c r="AD255" s="535">
        <v>1538</v>
      </c>
      <c r="AE255" s="535"/>
      <c r="AF255" s="535"/>
      <c r="AG255" s="535"/>
      <c r="AH255" s="536"/>
      <c r="AI255" s="536"/>
      <c r="AJ255" s="536"/>
      <c r="AK255" s="536"/>
      <c r="AL255" s="536"/>
      <c r="AM255" s="536"/>
      <c r="AN255" s="82" t="s">
        <v>98</v>
      </c>
      <c r="AO255" s="534"/>
      <c r="AP255" s="534"/>
      <c r="AQ255" s="534"/>
      <c r="AR255" s="534"/>
      <c r="AS255" s="83" t="s">
        <v>99</v>
      </c>
      <c r="AT255" s="536"/>
      <c r="AU255" s="536"/>
      <c r="AV255" s="536"/>
      <c r="AW255" s="536"/>
      <c r="AX255" s="536"/>
      <c r="AY255" s="536"/>
      <c r="AZ255" s="82" t="s">
        <v>98</v>
      </c>
      <c r="BA255" s="534"/>
      <c r="BB255" s="534"/>
      <c r="BC255" s="534"/>
      <c r="BD255" s="534"/>
      <c r="BE255" s="83" t="s">
        <v>99</v>
      </c>
      <c r="BF255" s="536"/>
      <c r="BG255" s="536"/>
      <c r="BH255" s="536"/>
      <c r="BI255" s="536"/>
      <c r="BJ255" s="536"/>
      <c r="BK255" s="536"/>
      <c r="BL255" s="536"/>
      <c r="BM255" s="536"/>
      <c r="BN255" s="536"/>
      <c r="BO255" s="536"/>
      <c r="BP255" s="536"/>
      <c r="BQ255" s="536"/>
      <c r="BR255" s="82" t="s">
        <v>98</v>
      </c>
      <c r="BS255" s="534"/>
      <c r="BT255" s="534"/>
      <c r="BU255" s="534"/>
      <c r="BV255" s="534"/>
      <c r="BW255" s="83" t="s">
        <v>99</v>
      </c>
      <c r="BX255" s="533">
        <f t="shared" si="7"/>
        <v>0</v>
      </c>
      <c r="BY255" s="533"/>
      <c r="BZ255" s="533"/>
      <c r="CA255" s="533"/>
      <c r="CB255" s="533"/>
      <c r="CC255" s="533"/>
      <c r="CD255" s="533">
        <f t="shared" si="8"/>
        <v>0</v>
      </c>
      <c r="CE255" s="533"/>
      <c r="CF255" s="533"/>
      <c r="CG255" s="533"/>
      <c r="CH255" s="533"/>
      <c r="CI255" s="533"/>
    </row>
    <row r="256" spans="1:87" ht="12" customHeight="1">
      <c r="A256" s="537"/>
      <c r="B256" s="537"/>
      <c r="C256" s="537"/>
      <c r="D256" s="537"/>
      <c r="E256" s="537"/>
      <c r="F256" s="537"/>
      <c r="G256" s="537"/>
      <c r="H256" s="537"/>
      <c r="I256" s="537"/>
      <c r="J256" s="537"/>
      <c r="K256" s="537"/>
      <c r="L256" s="537"/>
      <c r="M256" s="537"/>
      <c r="N256" s="537"/>
      <c r="O256" s="537"/>
      <c r="P256" s="537"/>
      <c r="Q256" s="537"/>
      <c r="R256" s="537"/>
      <c r="S256" s="537"/>
      <c r="T256" s="537"/>
      <c r="U256" s="537"/>
      <c r="V256" s="537"/>
      <c r="W256" s="537"/>
      <c r="X256" s="537"/>
      <c r="Y256" s="537"/>
      <c r="Z256" s="537"/>
      <c r="AA256" s="537"/>
      <c r="AB256" s="537"/>
      <c r="AC256" s="537"/>
      <c r="AD256" s="535">
        <v>1539</v>
      </c>
      <c r="AE256" s="535"/>
      <c r="AF256" s="535"/>
      <c r="AG256" s="535"/>
      <c r="AH256" s="536"/>
      <c r="AI256" s="536"/>
      <c r="AJ256" s="536"/>
      <c r="AK256" s="536"/>
      <c r="AL256" s="536"/>
      <c r="AM256" s="536"/>
      <c r="AN256" s="82" t="s">
        <v>98</v>
      </c>
      <c r="AO256" s="534"/>
      <c r="AP256" s="534"/>
      <c r="AQ256" s="534"/>
      <c r="AR256" s="534"/>
      <c r="AS256" s="83" t="s">
        <v>99</v>
      </c>
      <c r="AT256" s="536"/>
      <c r="AU256" s="536"/>
      <c r="AV256" s="536"/>
      <c r="AW256" s="536"/>
      <c r="AX256" s="536"/>
      <c r="AY256" s="536"/>
      <c r="AZ256" s="82" t="s">
        <v>98</v>
      </c>
      <c r="BA256" s="534"/>
      <c r="BB256" s="534"/>
      <c r="BC256" s="534"/>
      <c r="BD256" s="534"/>
      <c r="BE256" s="83" t="s">
        <v>99</v>
      </c>
      <c r="BF256" s="536"/>
      <c r="BG256" s="536"/>
      <c r="BH256" s="536"/>
      <c r="BI256" s="536"/>
      <c r="BJ256" s="536"/>
      <c r="BK256" s="536"/>
      <c r="BL256" s="536"/>
      <c r="BM256" s="536"/>
      <c r="BN256" s="536"/>
      <c r="BO256" s="536"/>
      <c r="BP256" s="536"/>
      <c r="BQ256" s="536"/>
      <c r="BR256" s="82" t="s">
        <v>98</v>
      </c>
      <c r="BS256" s="534"/>
      <c r="BT256" s="534"/>
      <c r="BU256" s="534"/>
      <c r="BV256" s="534"/>
      <c r="BW256" s="83" t="s">
        <v>99</v>
      </c>
      <c r="BX256" s="533">
        <f t="shared" si="7"/>
        <v>0</v>
      </c>
      <c r="BY256" s="533"/>
      <c r="BZ256" s="533"/>
      <c r="CA256" s="533"/>
      <c r="CB256" s="533"/>
      <c r="CC256" s="533"/>
      <c r="CD256" s="533">
        <f t="shared" si="8"/>
        <v>0</v>
      </c>
      <c r="CE256" s="533"/>
      <c r="CF256" s="533"/>
      <c r="CG256" s="533"/>
      <c r="CH256" s="533"/>
      <c r="CI256" s="533"/>
    </row>
    <row r="257" spans="1:87" ht="24" customHeight="1">
      <c r="A257" s="538" t="s">
        <v>724</v>
      </c>
      <c r="B257" s="538"/>
      <c r="C257" s="538"/>
      <c r="D257" s="538"/>
      <c r="E257" s="538"/>
      <c r="F257" s="538"/>
      <c r="G257" s="538"/>
      <c r="H257" s="538"/>
      <c r="I257" s="538"/>
      <c r="J257" s="538"/>
      <c r="K257" s="538"/>
      <c r="L257" s="538"/>
      <c r="M257" s="538"/>
      <c r="N257" s="538"/>
      <c r="O257" s="538"/>
      <c r="P257" s="538"/>
      <c r="Q257" s="538"/>
      <c r="R257" s="538"/>
      <c r="S257" s="538"/>
      <c r="T257" s="538"/>
      <c r="U257" s="538"/>
      <c r="V257" s="538"/>
      <c r="W257" s="538"/>
      <c r="X257" s="538"/>
      <c r="Y257" s="538"/>
      <c r="Z257" s="538"/>
      <c r="AA257" s="538"/>
      <c r="AB257" s="538"/>
      <c r="AC257" s="538"/>
      <c r="AD257" s="535">
        <v>1540</v>
      </c>
      <c r="AE257" s="535"/>
      <c r="AF257" s="535"/>
      <c r="AG257" s="535"/>
      <c r="AH257" s="533">
        <f>AH231+AH244</f>
        <v>0</v>
      </c>
      <c r="AI257" s="533"/>
      <c r="AJ257" s="533"/>
      <c r="AK257" s="533"/>
      <c r="AL257" s="533"/>
      <c r="AM257" s="533"/>
      <c r="AN257" s="94" t="s">
        <v>98</v>
      </c>
      <c r="AO257" s="532">
        <f>AO231+AO244</f>
        <v>0</v>
      </c>
      <c r="AP257" s="532"/>
      <c r="AQ257" s="532"/>
      <c r="AR257" s="532"/>
      <c r="AS257" s="95" t="s">
        <v>99</v>
      </c>
      <c r="AT257" s="533">
        <f>AT231+AT244</f>
        <v>0</v>
      </c>
      <c r="AU257" s="533"/>
      <c r="AV257" s="533"/>
      <c r="AW257" s="533"/>
      <c r="AX257" s="533"/>
      <c r="AY257" s="533"/>
      <c r="AZ257" s="94" t="s">
        <v>98</v>
      </c>
      <c r="BA257" s="532">
        <f>BA231+BA244</f>
        <v>0</v>
      </c>
      <c r="BB257" s="532"/>
      <c r="BC257" s="532"/>
      <c r="BD257" s="532"/>
      <c r="BE257" s="95" t="s">
        <v>99</v>
      </c>
      <c r="BF257" s="533">
        <f>BF231+BF244</f>
        <v>0</v>
      </c>
      <c r="BG257" s="533"/>
      <c r="BH257" s="533"/>
      <c r="BI257" s="533"/>
      <c r="BJ257" s="533"/>
      <c r="BK257" s="533"/>
      <c r="BL257" s="533">
        <f>BL231+BL244</f>
        <v>0</v>
      </c>
      <c r="BM257" s="533"/>
      <c r="BN257" s="533"/>
      <c r="BO257" s="533"/>
      <c r="BP257" s="533"/>
      <c r="BQ257" s="533"/>
      <c r="BR257" s="94" t="s">
        <v>98</v>
      </c>
      <c r="BS257" s="532">
        <f>BS231+BS244</f>
        <v>0</v>
      </c>
      <c r="BT257" s="532"/>
      <c r="BU257" s="532"/>
      <c r="BV257" s="532"/>
      <c r="BW257" s="95" t="s">
        <v>99</v>
      </c>
      <c r="BX257" s="533">
        <f>BX231+BX244</f>
        <v>0</v>
      </c>
      <c r="BY257" s="533"/>
      <c r="BZ257" s="533"/>
      <c r="CA257" s="533"/>
      <c r="CB257" s="533"/>
      <c r="CC257" s="533"/>
      <c r="CD257" s="533">
        <f>CD231+CD244</f>
        <v>0</v>
      </c>
      <c r="CE257" s="533"/>
      <c r="CF257" s="533"/>
      <c r="CG257" s="533"/>
      <c r="CH257" s="533"/>
      <c r="CI257" s="533"/>
    </row>
    <row r="259" spans="45:59" ht="12" customHeight="1">
      <c r="AS259" s="97" t="s">
        <v>725</v>
      </c>
      <c r="BG259" s="1" t="s">
        <v>776</v>
      </c>
    </row>
    <row r="261" spans="45:59" ht="12" customHeight="1">
      <c r="AS261" s="97" t="s">
        <v>726</v>
      </c>
      <c r="BG261" s="1" t="s">
        <v>777</v>
      </c>
    </row>
  </sheetData>
  <sheetProtection/>
  <mergeCells count="1868">
    <mergeCell ref="BN2:CI2"/>
    <mergeCell ref="BN3:CI3"/>
    <mergeCell ref="BN4:CI4"/>
    <mergeCell ref="BN5:CI5"/>
    <mergeCell ref="BR7:CI7"/>
    <mergeCell ref="BE8:BQ8"/>
    <mergeCell ref="BR8:BW8"/>
    <mergeCell ref="BX8:CC8"/>
    <mergeCell ref="CD8:CI8"/>
    <mergeCell ref="A9:H9"/>
    <mergeCell ref="I9:AZ9"/>
    <mergeCell ref="BE9:BQ9"/>
    <mergeCell ref="BR9:CI9"/>
    <mergeCell ref="BN1:CI1"/>
    <mergeCell ref="A11:P11"/>
    <mergeCell ref="Q11:AZ11"/>
    <mergeCell ref="BE11:BQ11"/>
    <mergeCell ref="BR11:CI11"/>
    <mergeCell ref="A10:F10"/>
    <mergeCell ref="G10:AZ10"/>
    <mergeCell ref="BE10:BQ10"/>
    <mergeCell ref="BR10:CI10"/>
    <mergeCell ref="A13:O13"/>
    <mergeCell ref="P13:AZ13"/>
    <mergeCell ref="BE13:BQ13"/>
    <mergeCell ref="BR13:CI13"/>
    <mergeCell ref="A12:U12"/>
    <mergeCell ref="V12:AZ12"/>
    <mergeCell ref="BE12:BQ12"/>
    <mergeCell ref="BR12:CI12"/>
    <mergeCell ref="AN19:AV19"/>
    <mergeCell ref="BI19:BQ19"/>
    <mergeCell ref="BR19:CI19"/>
    <mergeCell ref="A21:CI21"/>
    <mergeCell ref="A14:N14"/>
    <mergeCell ref="O14:AZ14"/>
    <mergeCell ref="A16:CI16"/>
    <mergeCell ref="AN17:AO17"/>
    <mergeCell ref="AP17:AQ17"/>
    <mergeCell ref="AL23:AU23"/>
    <mergeCell ref="AV23:BE23"/>
    <mergeCell ref="BF23:BJ24"/>
    <mergeCell ref="BK23:BO24"/>
    <mergeCell ref="A23:S24"/>
    <mergeCell ref="T23:V24"/>
    <mergeCell ref="W23:AF23"/>
    <mergeCell ref="AG23:AK24"/>
    <mergeCell ref="AQ25:AU25"/>
    <mergeCell ref="AV25:AZ25"/>
    <mergeCell ref="BP23:BY23"/>
    <mergeCell ref="BZ23:CI23"/>
    <mergeCell ref="W24:AA24"/>
    <mergeCell ref="AB24:AF24"/>
    <mergeCell ref="AL24:AP24"/>
    <mergeCell ref="AQ24:AU24"/>
    <mergeCell ref="AV24:AZ24"/>
    <mergeCell ref="BA24:BE24"/>
    <mergeCell ref="A25:S25"/>
    <mergeCell ref="T25:V25"/>
    <mergeCell ref="W25:AA25"/>
    <mergeCell ref="AB25:AF25"/>
    <mergeCell ref="AG25:AK25"/>
    <mergeCell ref="AL25:AP25"/>
    <mergeCell ref="BA25:BE25"/>
    <mergeCell ref="BF25:BJ25"/>
    <mergeCell ref="BK25:BO25"/>
    <mergeCell ref="BP25:BT25"/>
    <mergeCell ref="BZ24:CD24"/>
    <mergeCell ref="CE24:CI24"/>
    <mergeCell ref="BP24:BT24"/>
    <mergeCell ref="BU24:BY24"/>
    <mergeCell ref="BU25:BY25"/>
    <mergeCell ref="BZ25:CD25"/>
    <mergeCell ref="CE25:CI25"/>
    <mergeCell ref="A26:S26"/>
    <mergeCell ref="T26:V26"/>
    <mergeCell ref="W26:AA26"/>
    <mergeCell ref="AB26:AF26"/>
    <mergeCell ref="AG26:AK26"/>
    <mergeCell ref="AL26:AP26"/>
    <mergeCell ref="AQ26:AU26"/>
    <mergeCell ref="BZ26:CD26"/>
    <mergeCell ref="CE26:CI26"/>
    <mergeCell ref="AV26:AZ26"/>
    <mergeCell ref="BA26:BE26"/>
    <mergeCell ref="BF26:BJ26"/>
    <mergeCell ref="BK26:BO26"/>
    <mergeCell ref="A27:S27"/>
    <mergeCell ref="T27:V27"/>
    <mergeCell ref="W27:AA27"/>
    <mergeCell ref="AB27:AF27"/>
    <mergeCell ref="AG27:AK27"/>
    <mergeCell ref="AL27:AP27"/>
    <mergeCell ref="BP26:BT26"/>
    <mergeCell ref="BU26:BY26"/>
    <mergeCell ref="BA27:BE27"/>
    <mergeCell ref="BF27:BJ27"/>
    <mergeCell ref="BK27:BO27"/>
    <mergeCell ref="BP27:BT27"/>
    <mergeCell ref="AQ27:AU27"/>
    <mergeCell ref="AV27:AZ27"/>
    <mergeCell ref="BU27:BY27"/>
    <mergeCell ref="BZ27:CD27"/>
    <mergeCell ref="CE27:CI27"/>
    <mergeCell ref="A28:S28"/>
    <mergeCell ref="T28:V28"/>
    <mergeCell ref="W28:AA28"/>
    <mergeCell ref="AB28:AF28"/>
    <mergeCell ref="AG28:AK28"/>
    <mergeCell ref="AL28:AP28"/>
    <mergeCell ref="AQ28:AU28"/>
    <mergeCell ref="BZ28:CD28"/>
    <mergeCell ref="CE28:CI28"/>
    <mergeCell ref="AV28:AZ28"/>
    <mergeCell ref="BA28:BE28"/>
    <mergeCell ref="BF28:BJ28"/>
    <mergeCell ref="BK28:BO28"/>
    <mergeCell ref="A29:S29"/>
    <mergeCell ref="T29:V29"/>
    <mergeCell ref="W29:AA29"/>
    <mergeCell ref="AB29:AF29"/>
    <mergeCell ref="BP28:BT28"/>
    <mergeCell ref="BU28:BY28"/>
    <mergeCell ref="BA29:BE29"/>
    <mergeCell ref="BF29:BJ29"/>
    <mergeCell ref="BK29:BO29"/>
    <mergeCell ref="BP29:BT29"/>
    <mergeCell ref="AG29:AK29"/>
    <mergeCell ref="AL29:AP29"/>
    <mergeCell ref="AQ29:AU29"/>
    <mergeCell ref="AV29:AZ29"/>
    <mergeCell ref="BU29:BY29"/>
    <mergeCell ref="BZ29:CD29"/>
    <mergeCell ref="CE29:CI29"/>
    <mergeCell ref="A30:S30"/>
    <mergeCell ref="T30:V30"/>
    <mergeCell ref="W30:AA30"/>
    <mergeCell ref="AB30:AF30"/>
    <mergeCell ref="AG30:AK30"/>
    <mergeCell ref="AL30:AP30"/>
    <mergeCell ref="AQ30:AU30"/>
    <mergeCell ref="BZ30:CD30"/>
    <mergeCell ref="CE30:CI30"/>
    <mergeCell ref="AV30:AZ30"/>
    <mergeCell ref="BA30:BE30"/>
    <mergeCell ref="BF30:BJ30"/>
    <mergeCell ref="BK30:BO30"/>
    <mergeCell ref="A31:S31"/>
    <mergeCell ref="T31:V31"/>
    <mergeCell ref="W31:AA31"/>
    <mergeCell ref="AB31:AF31"/>
    <mergeCell ref="AG31:AK31"/>
    <mergeCell ref="AL31:AP31"/>
    <mergeCell ref="BP30:BT30"/>
    <mergeCell ref="BU30:BY30"/>
    <mergeCell ref="BA31:BE31"/>
    <mergeCell ref="BF31:BJ31"/>
    <mergeCell ref="BK31:BO31"/>
    <mergeCell ref="BP31:BT31"/>
    <mergeCell ref="AQ31:AU31"/>
    <mergeCell ref="AV31:AZ31"/>
    <mergeCell ref="BU31:BY31"/>
    <mergeCell ref="BZ31:CD31"/>
    <mergeCell ref="CE31:CI31"/>
    <mergeCell ref="A32:S32"/>
    <mergeCell ref="T32:V32"/>
    <mergeCell ref="W32:AA32"/>
    <mergeCell ref="AB32:AF32"/>
    <mergeCell ref="AG32:AK32"/>
    <mergeCell ref="BU32:BY32"/>
    <mergeCell ref="BZ32:CD32"/>
    <mergeCell ref="CE32:CI32"/>
    <mergeCell ref="AV32:AZ32"/>
    <mergeCell ref="BA32:BE32"/>
    <mergeCell ref="BF32:BJ32"/>
    <mergeCell ref="BK32:BO32"/>
    <mergeCell ref="AV33:AZ33"/>
    <mergeCell ref="A33:S33"/>
    <mergeCell ref="T33:V33"/>
    <mergeCell ref="W33:AA33"/>
    <mergeCell ref="AB33:AF33"/>
    <mergeCell ref="BP32:BT32"/>
    <mergeCell ref="AL32:AP32"/>
    <mergeCell ref="AQ32:AU32"/>
    <mergeCell ref="BZ33:CD33"/>
    <mergeCell ref="CE33:CI33"/>
    <mergeCell ref="BF34:BJ34"/>
    <mergeCell ref="BK34:BO34"/>
    <mergeCell ref="BP34:BT34"/>
    <mergeCell ref="CE34:CI34"/>
    <mergeCell ref="BF33:BJ33"/>
    <mergeCell ref="BK33:BO33"/>
    <mergeCell ref="BP33:BT33"/>
    <mergeCell ref="BA34:BE34"/>
    <mergeCell ref="A34:S34"/>
    <mergeCell ref="T34:V34"/>
    <mergeCell ref="W34:AA34"/>
    <mergeCell ref="AB34:AF34"/>
    <mergeCell ref="BU33:BY33"/>
    <mergeCell ref="BA33:BE33"/>
    <mergeCell ref="AG33:AK33"/>
    <mergeCell ref="AL33:AP33"/>
    <mergeCell ref="AQ33:AU33"/>
    <mergeCell ref="A36:V36"/>
    <mergeCell ref="W36:BT36"/>
    <mergeCell ref="BU36:BX36"/>
    <mergeCell ref="BY36:CE36"/>
    <mergeCell ref="AG34:AK34"/>
    <mergeCell ref="AL34:AP34"/>
    <mergeCell ref="BU34:BY34"/>
    <mergeCell ref="BZ34:CD34"/>
    <mergeCell ref="AQ34:AU34"/>
    <mergeCell ref="AV34:AZ34"/>
    <mergeCell ref="A38:V38"/>
    <mergeCell ref="W38:BT38"/>
    <mergeCell ref="BU38:BX38"/>
    <mergeCell ref="BY38:CE38"/>
    <mergeCell ref="A37:V37"/>
    <mergeCell ref="W37:BT37"/>
    <mergeCell ref="BU37:BX37"/>
    <mergeCell ref="BY37:CE37"/>
    <mergeCell ref="A40:V40"/>
    <mergeCell ref="W40:BT40"/>
    <mergeCell ref="BU40:BX40"/>
    <mergeCell ref="BY40:CE40"/>
    <mergeCell ref="A39:V39"/>
    <mergeCell ref="W39:BT39"/>
    <mergeCell ref="BU39:BX39"/>
    <mergeCell ref="BY39:CE39"/>
    <mergeCell ref="A42:CI42"/>
    <mergeCell ref="A44:M46"/>
    <mergeCell ref="N44:P46"/>
    <mergeCell ref="Q44:X44"/>
    <mergeCell ref="Y44:AC46"/>
    <mergeCell ref="AD44:AK44"/>
    <mergeCell ref="AL44:AS44"/>
    <mergeCell ref="AT44:AX46"/>
    <mergeCell ref="AY44:BC46"/>
    <mergeCell ref="BD44:BK44"/>
    <mergeCell ref="BL44:BS44"/>
    <mergeCell ref="BT44:CI44"/>
    <mergeCell ref="Q45:U46"/>
    <mergeCell ref="V45:X46"/>
    <mergeCell ref="AD45:AH46"/>
    <mergeCell ref="AI45:AK46"/>
    <mergeCell ref="AL45:AP46"/>
    <mergeCell ref="AQ45:AS46"/>
    <mergeCell ref="BD45:BH46"/>
    <mergeCell ref="BI45:BK46"/>
    <mergeCell ref="BL45:BP46"/>
    <mergeCell ref="BQ45:BS46"/>
    <mergeCell ref="BT45:CA45"/>
    <mergeCell ref="CB45:CI45"/>
    <mergeCell ref="BT46:BX46"/>
    <mergeCell ref="BY46:CA46"/>
    <mergeCell ref="CB46:CF46"/>
    <mergeCell ref="CG46:CI46"/>
    <mergeCell ref="Y47:AC47"/>
    <mergeCell ref="AD47:AH47"/>
    <mergeCell ref="AI47:AK47"/>
    <mergeCell ref="AL47:AP47"/>
    <mergeCell ref="A47:M47"/>
    <mergeCell ref="N47:P47"/>
    <mergeCell ref="Q47:U47"/>
    <mergeCell ref="V47:X47"/>
    <mergeCell ref="BI47:BK47"/>
    <mergeCell ref="BL47:BP47"/>
    <mergeCell ref="BQ47:BS47"/>
    <mergeCell ref="BT47:BX47"/>
    <mergeCell ref="AQ47:AS47"/>
    <mergeCell ref="AT47:AX47"/>
    <mergeCell ref="AY47:BC47"/>
    <mergeCell ref="BD47:BH47"/>
    <mergeCell ref="BY47:CA47"/>
    <mergeCell ref="CB47:CF47"/>
    <mergeCell ref="CG47:CI47"/>
    <mergeCell ref="A48:M48"/>
    <mergeCell ref="N48:P48"/>
    <mergeCell ref="Q48:U48"/>
    <mergeCell ref="V48:X48"/>
    <mergeCell ref="Y48:AC48"/>
    <mergeCell ref="AD48:AH48"/>
    <mergeCell ref="AI48:AK48"/>
    <mergeCell ref="CB48:CF48"/>
    <mergeCell ref="CG48:CI48"/>
    <mergeCell ref="BD48:BH48"/>
    <mergeCell ref="BI48:BK48"/>
    <mergeCell ref="BL48:BP48"/>
    <mergeCell ref="BQ48:BS48"/>
    <mergeCell ref="A49:M49"/>
    <mergeCell ref="N49:P49"/>
    <mergeCell ref="Q49:U49"/>
    <mergeCell ref="V49:X49"/>
    <mergeCell ref="BT48:BX48"/>
    <mergeCell ref="BY48:CA48"/>
    <mergeCell ref="AL48:AP48"/>
    <mergeCell ref="AQ48:AS48"/>
    <mergeCell ref="AT48:AX48"/>
    <mergeCell ref="AY48:BC48"/>
    <mergeCell ref="AY49:BC49"/>
    <mergeCell ref="BD49:BH49"/>
    <mergeCell ref="Y49:AC49"/>
    <mergeCell ref="AD49:AH49"/>
    <mergeCell ref="AI49:AK49"/>
    <mergeCell ref="AL49:AP49"/>
    <mergeCell ref="CG49:CI49"/>
    <mergeCell ref="A50:M50"/>
    <mergeCell ref="N50:P50"/>
    <mergeCell ref="Q50:U50"/>
    <mergeCell ref="V50:X50"/>
    <mergeCell ref="Y50:AC50"/>
    <mergeCell ref="AD50:AH50"/>
    <mergeCell ref="AI50:AK50"/>
    <mergeCell ref="BI49:BK49"/>
    <mergeCell ref="BL49:BP49"/>
    <mergeCell ref="AL50:AP50"/>
    <mergeCell ref="AQ50:AS50"/>
    <mergeCell ref="AT50:AX50"/>
    <mergeCell ref="AY50:BC50"/>
    <mergeCell ref="BY49:CA49"/>
    <mergeCell ref="CB49:CF49"/>
    <mergeCell ref="BQ49:BS49"/>
    <mergeCell ref="BT49:BX49"/>
    <mergeCell ref="AQ49:AS49"/>
    <mergeCell ref="AT49:AX49"/>
    <mergeCell ref="BT50:BX50"/>
    <mergeCell ref="BY50:CA50"/>
    <mergeCell ref="CB50:CF50"/>
    <mergeCell ref="CG50:CI50"/>
    <mergeCell ref="BD50:BH50"/>
    <mergeCell ref="BI50:BK50"/>
    <mergeCell ref="BL50:BP50"/>
    <mergeCell ref="BQ50:BS50"/>
    <mergeCell ref="Y51:AC51"/>
    <mergeCell ref="AD51:AH51"/>
    <mergeCell ref="AI51:AK51"/>
    <mergeCell ref="AL51:AP51"/>
    <mergeCell ref="A51:M51"/>
    <mergeCell ref="N51:P51"/>
    <mergeCell ref="Q51:U51"/>
    <mergeCell ref="V51:X51"/>
    <mergeCell ref="BI51:BK51"/>
    <mergeCell ref="BL51:BP51"/>
    <mergeCell ref="BQ51:BS51"/>
    <mergeCell ref="BT51:BX51"/>
    <mergeCell ref="AQ51:AS51"/>
    <mergeCell ref="AT51:AX51"/>
    <mergeCell ref="AY51:BC51"/>
    <mergeCell ref="BD51:BH51"/>
    <mergeCell ref="BY51:CA51"/>
    <mergeCell ref="CB51:CF51"/>
    <mergeCell ref="CG51:CI51"/>
    <mergeCell ref="A52:M52"/>
    <mergeCell ref="N52:P52"/>
    <mergeCell ref="Q52:U52"/>
    <mergeCell ref="V52:X52"/>
    <mergeCell ref="Y52:AC52"/>
    <mergeCell ref="AD52:AH52"/>
    <mergeCell ref="AI52:AK52"/>
    <mergeCell ref="CB52:CF52"/>
    <mergeCell ref="CG52:CI52"/>
    <mergeCell ref="BD52:BH52"/>
    <mergeCell ref="BI52:BK52"/>
    <mergeCell ref="BL52:BP52"/>
    <mergeCell ref="BQ52:BS52"/>
    <mergeCell ref="A53:M53"/>
    <mergeCell ref="N53:P53"/>
    <mergeCell ref="Q53:U53"/>
    <mergeCell ref="V53:X53"/>
    <mergeCell ref="BT52:BX52"/>
    <mergeCell ref="BY52:CA52"/>
    <mergeCell ref="AL52:AP52"/>
    <mergeCell ref="AQ52:AS52"/>
    <mergeCell ref="AT52:AX52"/>
    <mergeCell ref="AY52:BC52"/>
    <mergeCell ref="AY53:BC53"/>
    <mergeCell ref="BD53:BH53"/>
    <mergeCell ref="Y53:AC53"/>
    <mergeCell ref="AD53:AH53"/>
    <mergeCell ref="AI53:AK53"/>
    <mergeCell ref="AL53:AP53"/>
    <mergeCell ref="CG53:CI53"/>
    <mergeCell ref="A54:M54"/>
    <mergeCell ref="N54:P54"/>
    <mergeCell ref="Q54:U54"/>
    <mergeCell ref="V54:X54"/>
    <mergeCell ref="Y54:AC54"/>
    <mergeCell ref="AD54:AH54"/>
    <mergeCell ref="AI54:AK54"/>
    <mergeCell ref="BI53:BK53"/>
    <mergeCell ref="BL53:BP53"/>
    <mergeCell ref="AL54:AP54"/>
    <mergeCell ref="AQ54:AS54"/>
    <mergeCell ref="AT54:AX54"/>
    <mergeCell ref="AY54:BC54"/>
    <mergeCell ref="BY53:CA53"/>
    <mergeCell ref="CB53:CF53"/>
    <mergeCell ref="BQ53:BS53"/>
    <mergeCell ref="BT53:BX53"/>
    <mergeCell ref="AQ53:AS53"/>
    <mergeCell ref="AT53:AX53"/>
    <mergeCell ref="BT54:BX54"/>
    <mergeCell ref="BY54:CA54"/>
    <mergeCell ref="CB54:CF54"/>
    <mergeCell ref="CG54:CI54"/>
    <mergeCell ref="BD54:BH54"/>
    <mergeCell ref="BI54:BK54"/>
    <mergeCell ref="BL54:BP54"/>
    <mergeCell ref="BQ54:BS54"/>
    <mergeCell ref="Y55:AC55"/>
    <mergeCell ref="AD55:AH55"/>
    <mergeCell ref="AI55:AK55"/>
    <mergeCell ref="AL55:AP55"/>
    <mergeCell ref="A55:M55"/>
    <mergeCell ref="N55:P55"/>
    <mergeCell ref="Q55:U55"/>
    <mergeCell ref="V55:X55"/>
    <mergeCell ref="BI55:BK55"/>
    <mergeCell ref="BL55:BP55"/>
    <mergeCell ref="BQ55:BS55"/>
    <mergeCell ref="BT55:BX55"/>
    <mergeCell ref="AQ55:AS55"/>
    <mergeCell ref="AT55:AX55"/>
    <mergeCell ref="AY55:BC55"/>
    <mergeCell ref="BD55:BH55"/>
    <mergeCell ref="BY55:CA55"/>
    <mergeCell ref="CB55:CF55"/>
    <mergeCell ref="CG55:CI55"/>
    <mergeCell ref="A56:M56"/>
    <mergeCell ref="N56:P56"/>
    <mergeCell ref="Q56:U56"/>
    <mergeCell ref="V56:X56"/>
    <mergeCell ref="Y56:AC56"/>
    <mergeCell ref="AD56:AH56"/>
    <mergeCell ref="AI56:AK56"/>
    <mergeCell ref="CB56:CF56"/>
    <mergeCell ref="CG56:CI56"/>
    <mergeCell ref="BD56:BH56"/>
    <mergeCell ref="BI56:BK56"/>
    <mergeCell ref="BL56:BP56"/>
    <mergeCell ref="BQ56:BS56"/>
    <mergeCell ref="A57:M57"/>
    <mergeCell ref="N57:P57"/>
    <mergeCell ref="Q57:U57"/>
    <mergeCell ref="V57:X57"/>
    <mergeCell ref="BT56:BX56"/>
    <mergeCell ref="BY56:CA56"/>
    <mergeCell ref="AL56:AP56"/>
    <mergeCell ref="AQ56:AS56"/>
    <mergeCell ref="AT56:AX56"/>
    <mergeCell ref="AY56:BC56"/>
    <mergeCell ref="AY57:BC57"/>
    <mergeCell ref="BD57:BH57"/>
    <mergeCell ref="Y57:AC57"/>
    <mergeCell ref="AD57:AH57"/>
    <mergeCell ref="AI57:AK57"/>
    <mergeCell ref="AL57:AP57"/>
    <mergeCell ref="CG57:CI57"/>
    <mergeCell ref="A58:M58"/>
    <mergeCell ref="N58:P58"/>
    <mergeCell ref="Q58:U58"/>
    <mergeCell ref="V58:X58"/>
    <mergeCell ref="Y58:AC58"/>
    <mergeCell ref="AD58:AH58"/>
    <mergeCell ref="AI58:AK58"/>
    <mergeCell ref="BI57:BK57"/>
    <mergeCell ref="BL57:BP57"/>
    <mergeCell ref="AL58:AP58"/>
    <mergeCell ref="AQ58:AS58"/>
    <mergeCell ref="AT58:AX58"/>
    <mergeCell ref="AY58:BC58"/>
    <mergeCell ref="BY57:CA57"/>
    <mergeCell ref="CB57:CF57"/>
    <mergeCell ref="BQ57:BS57"/>
    <mergeCell ref="BT57:BX57"/>
    <mergeCell ref="AQ57:AS57"/>
    <mergeCell ref="AT57:AX57"/>
    <mergeCell ref="BT58:BX58"/>
    <mergeCell ref="BY58:CA58"/>
    <mergeCell ref="CB58:CF58"/>
    <mergeCell ref="CG58:CI58"/>
    <mergeCell ref="BD58:BH58"/>
    <mergeCell ref="BI58:BK58"/>
    <mergeCell ref="BL58:BP58"/>
    <mergeCell ref="BQ58:BS58"/>
    <mergeCell ref="Y59:AC59"/>
    <mergeCell ref="AD59:AH59"/>
    <mergeCell ref="AI59:AK59"/>
    <mergeCell ref="AL59:AP59"/>
    <mergeCell ref="A59:M59"/>
    <mergeCell ref="N59:P59"/>
    <mergeCell ref="Q59:U59"/>
    <mergeCell ref="V59:X59"/>
    <mergeCell ref="BI59:BK59"/>
    <mergeCell ref="BL59:BP59"/>
    <mergeCell ref="BQ59:BS59"/>
    <mergeCell ref="BT59:BX59"/>
    <mergeCell ref="AQ59:AS59"/>
    <mergeCell ref="AT59:AX59"/>
    <mergeCell ref="AY59:BC59"/>
    <mergeCell ref="BD59:BH59"/>
    <mergeCell ref="BY59:CA59"/>
    <mergeCell ref="CB59:CF59"/>
    <mergeCell ref="CG59:CI59"/>
    <mergeCell ref="A60:M60"/>
    <mergeCell ref="N60:P60"/>
    <mergeCell ref="Q60:U60"/>
    <mergeCell ref="V60:X60"/>
    <mergeCell ref="Y60:AC60"/>
    <mergeCell ref="AD60:AH60"/>
    <mergeCell ref="AI60:AK60"/>
    <mergeCell ref="CB60:CF60"/>
    <mergeCell ref="CG60:CI60"/>
    <mergeCell ref="BD60:BH60"/>
    <mergeCell ref="BI60:BK60"/>
    <mergeCell ref="BL60:BP60"/>
    <mergeCell ref="BQ60:BS60"/>
    <mergeCell ref="A61:M61"/>
    <mergeCell ref="N61:P61"/>
    <mergeCell ref="Q61:U61"/>
    <mergeCell ref="V61:X61"/>
    <mergeCell ref="BT60:BX60"/>
    <mergeCell ref="BY60:CA60"/>
    <mergeCell ref="AL60:AP60"/>
    <mergeCell ref="AQ60:AS60"/>
    <mergeCell ref="AT60:AX60"/>
    <mergeCell ref="AY60:BC60"/>
    <mergeCell ref="AY61:BC61"/>
    <mergeCell ref="BD61:BH61"/>
    <mergeCell ref="Y61:AC61"/>
    <mergeCell ref="AD61:AH61"/>
    <mergeCell ref="AI61:AK61"/>
    <mergeCell ref="AL61:AP61"/>
    <mergeCell ref="CG61:CI61"/>
    <mergeCell ref="A62:M62"/>
    <mergeCell ref="N62:P62"/>
    <mergeCell ref="Q62:U62"/>
    <mergeCell ref="V62:X62"/>
    <mergeCell ref="Y62:AC62"/>
    <mergeCell ref="AD62:AH62"/>
    <mergeCell ref="AI62:AK62"/>
    <mergeCell ref="BI61:BK61"/>
    <mergeCell ref="BL61:BP61"/>
    <mergeCell ref="AL62:AP62"/>
    <mergeCell ref="AQ62:AS62"/>
    <mergeCell ref="AT62:AX62"/>
    <mergeCell ref="AY62:BC62"/>
    <mergeCell ref="BY61:CA61"/>
    <mergeCell ref="CB61:CF61"/>
    <mergeCell ref="BQ61:BS61"/>
    <mergeCell ref="BT61:BX61"/>
    <mergeCell ref="AQ61:AS61"/>
    <mergeCell ref="AT61:AX61"/>
    <mergeCell ref="BT62:BX62"/>
    <mergeCell ref="BY62:CA62"/>
    <mergeCell ref="CB62:CF62"/>
    <mergeCell ref="CG62:CI62"/>
    <mergeCell ref="BD62:BH62"/>
    <mergeCell ref="BI62:BK62"/>
    <mergeCell ref="BL62:BP62"/>
    <mergeCell ref="BQ62:BS62"/>
    <mergeCell ref="Y63:AC63"/>
    <mergeCell ref="AD63:AH63"/>
    <mergeCell ref="AI63:AK63"/>
    <mergeCell ref="AL63:AP63"/>
    <mergeCell ref="A63:M63"/>
    <mergeCell ref="N63:P63"/>
    <mergeCell ref="Q63:U63"/>
    <mergeCell ref="V63:X63"/>
    <mergeCell ref="BI63:BK63"/>
    <mergeCell ref="BL63:BP63"/>
    <mergeCell ref="BQ63:BS63"/>
    <mergeCell ref="BT63:BX63"/>
    <mergeCell ref="AQ63:AS63"/>
    <mergeCell ref="AT63:AX63"/>
    <mergeCell ref="AY63:BC63"/>
    <mergeCell ref="BD63:BH63"/>
    <mergeCell ref="BY63:CA63"/>
    <mergeCell ref="CB63:CF63"/>
    <mergeCell ref="BQ64:BS64"/>
    <mergeCell ref="CG63:CI63"/>
    <mergeCell ref="BT64:BX64"/>
    <mergeCell ref="BY64:CA64"/>
    <mergeCell ref="CB64:CF64"/>
    <mergeCell ref="CG64:CI64"/>
    <mergeCell ref="Y64:AC64"/>
    <mergeCell ref="AD64:AH64"/>
    <mergeCell ref="AI64:AK64"/>
    <mergeCell ref="AL64:AP64"/>
    <mergeCell ref="A64:M64"/>
    <mergeCell ref="N64:P64"/>
    <mergeCell ref="Q64:U64"/>
    <mergeCell ref="V64:X64"/>
    <mergeCell ref="BI64:BK64"/>
    <mergeCell ref="BL64:BP64"/>
    <mergeCell ref="AQ64:AS64"/>
    <mergeCell ref="BD65:BH65"/>
    <mergeCell ref="AD65:AH65"/>
    <mergeCell ref="AT64:AX64"/>
    <mergeCell ref="AY64:BC64"/>
    <mergeCell ref="BD64:BH64"/>
    <mergeCell ref="Y65:AC65"/>
    <mergeCell ref="BL65:BP65"/>
    <mergeCell ref="BQ65:BS65"/>
    <mergeCell ref="BT65:BX65"/>
    <mergeCell ref="A65:M65"/>
    <mergeCell ref="N65:P65"/>
    <mergeCell ref="Q65:U65"/>
    <mergeCell ref="V65:X65"/>
    <mergeCell ref="BY65:CA65"/>
    <mergeCell ref="CB65:CF65"/>
    <mergeCell ref="AI65:AK65"/>
    <mergeCell ref="AL65:AP65"/>
    <mergeCell ref="AQ65:AS65"/>
    <mergeCell ref="AT65:AX65"/>
    <mergeCell ref="AY65:BC65"/>
    <mergeCell ref="A68:Q68"/>
    <mergeCell ref="R68:BS68"/>
    <mergeCell ref="BT68:BW68"/>
    <mergeCell ref="BX68:CE68"/>
    <mergeCell ref="CG65:CI65"/>
    <mergeCell ref="A67:Q67"/>
    <mergeCell ref="R67:BS67"/>
    <mergeCell ref="BT67:BW67"/>
    <mergeCell ref="BX67:CE67"/>
    <mergeCell ref="BI65:BK65"/>
    <mergeCell ref="A70:Q70"/>
    <mergeCell ref="R70:BS70"/>
    <mergeCell ref="BT70:BW70"/>
    <mergeCell ref="BX70:CE70"/>
    <mergeCell ref="A69:Q69"/>
    <mergeCell ref="R69:BS69"/>
    <mergeCell ref="BT69:BW69"/>
    <mergeCell ref="BX69:CE69"/>
    <mergeCell ref="A72:Q72"/>
    <mergeCell ref="R72:BS72"/>
    <mergeCell ref="BT72:BW72"/>
    <mergeCell ref="BX72:CE72"/>
    <mergeCell ref="A71:Q71"/>
    <mergeCell ref="R71:BS71"/>
    <mergeCell ref="BT71:BW71"/>
    <mergeCell ref="BX71:CE71"/>
    <mergeCell ref="BX77:CE77"/>
    <mergeCell ref="A74:Q74"/>
    <mergeCell ref="R74:BS74"/>
    <mergeCell ref="BT74:BW74"/>
    <mergeCell ref="BX74:CE74"/>
    <mergeCell ref="A73:Q73"/>
    <mergeCell ref="R73:BS73"/>
    <mergeCell ref="BT73:BW73"/>
    <mergeCell ref="BX73:CE73"/>
    <mergeCell ref="A78:Q78"/>
    <mergeCell ref="R78:BS78"/>
    <mergeCell ref="BT78:BW78"/>
    <mergeCell ref="BX78:CE78"/>
    <mergeCell ref="A76:BS76"/>
    <mergeCell ref="BT76:BW76"/>
    <mergeCell ref="BX76:CE76"/>
    <mergeCell ref="A77:Q77"/>
    <mergeCell ref="R77:BS77"/>
    <mergeCell ref="BT77:BW77"/>
    <mergeCell ref="A80:AQ80"/>
    <mergeCell ref="AR80:CI80"/>
    <mergeCell ref="A81:Z81"/>
    <mergeCell ref="AA81:AC81"/>
    <mergeCell ref="AD81:AJ81"/>
    <mergeCell ref="AK81:AP81"/>
    <mergeCell ref="AR81:BT81"/>
    <mergeCell ref="BU81:BW81"/>
    <mergeCell ref="BX81:CC81"/>
    <mergeCell ref="CD81:CI81"/>
    <mergeCell ref="AR82:BT82"/>
    <mergeCell ref="BU82:BW82"/>
    <mergeCell ref="BX82:CC82"/>
    <mergeCell ref="CD82:CI82"/>
    <mergeCell ref="A82:Z82"/>
    <mergeCell ref="AA82:AC82"/>
    <mergeCell ref="AD82:AJ82"/>
    <mergeCell ref="AK82:AP82"/>
    <mergeCell ref="AK85:AP86"/>
    <mergeCell ref="AR85:BT85"/>
    <mergeCell ref="BU85:BW85"/>
    <mergeCell ref="A83:Z83"/>
    <mergeCell ref="AA83:AC83"/>
    <mergeCell ref="AD83:AJ83"/>
    <mergeCell ref="AK83:AP83"/>
    <mergeCell ref="BX83:CC84"/>
    <mergeCell ref="CD83:CI84"/>
    <mergeCell ref="A84:Z84"/>
    <mergeCell ref="AA84:AC84"/>
    <mergeCell ref="AD84:AJ84"/>
    <mergeCell ref="AK84:AP84"/>
    <mergeCell ref="AR84:BT84"/>
    <mergeCell ref="AR83:BT83"/>
    <mergeCell ref="BU83:BW84"/>
    <mergeCell ref="BX85:CC85"/>
    <mergeCell ref="CD85:CI85"/>
    <mergeCell ref="A86:Z86"/>
    <mergeCell ref="AR86:BT86"/>
    <mergeCell ref="BU86:BW86"/>
    <mergeCell ref="BX86:CC86"/>
    <mergeCell ref="CD86:CI86"/>
    <mergeCell ref="A85:Z85"/>
    <mergeCell ref="AA85:AC86"/>
    <mergeCell ref="AD85:AJ86"/>
    <mergeCell ref="AR87:BT87"/>
    <mergeCell ref="BU87:BW87"/>
    <mergeCell ref="BX87:CC87"/>
    <mergeCell ref="CD87:CI87"/>
    <mergeCell ref="A87:Z87"/>
    <mergeCell ref="AA87:AC87"/>
    <mergeCell ref="AD87:AJ87"/>
    <mergeCell ref="AK87:AP87"/>
    <mergeCell ref="AR88:BT88"/>
    <mergeCell ref="BU88:BW89"/>
    <mergeCell ref="BX88:CC89"/>
    <mergeCell ref="CD88:CI89"/>
    <mergeCell ref="AR89:BT89"/>
    <mergeCell ref="A88:Z88"/>
    <mergeCell ref="AA88:AC89"/>
    <mergeCell ref="AD88:AJ89"/>
    <mergeCell ref="AK88:AP89"/>
    <mergeCell ref="A89:Z89"/>
    <mergeCell ref="AR90:BT90"/>
    <mergeCell ref="BU90:BW90"/>
    <mergeCell ref="BX90:CC90"/>
    <mergeCell ref="CD90:CI90"/>
    <mergeCell ref="A90:Z90"/>
    <mergeCell ref="AA90:AC90"/>
    <mergeCell ref="AD90:AJ90"/>
    <mergeCell ref="AK90:AP90"/>
    <mergeCell ref="BU91:BW92"/>
    <mergeCell ref="BX91:CC92"/>
    <mergeCell ref="CD91:CI92"/>
    <mergeCell ref="A91:Z91"/>
    <mergeCell ref="AA91:AC91"/>
    <mergeCell ref="AD91:AJ91"/>
    <mergeCell ref="AK91:AP91"/>
    <mergeCell ref="A92:J92"/>
    <mergeCell ref="AR92:BT92"/>
    <mergeCell ref="A93:V93"/>
    <mergeCell ref="W93:AE93"/>
    <mergeCell ref="AR93:BT93"/>
    <mergeCell ref="AR91:BT91"/>
    <mergeCell ref="CD93:CI93"/>
    <mergeCell ref="A94:X94"/>
    <mergeCell ref="Y94:AG94"/>
    <mergeCell ref="AR94:BT94"/>
    <mergeCell ref="BU94:BW95"/>
    <mergeCell ref="BX94:CC95"/>
    <mergeCell ref="CD94:CI95"/>
    <mergeCell ref="AR95:BT95"/>
    <mergeCell ref="A96:AP96"/>
    <mergeCell ref="AR96:BT96"/>
    <mergeCell ref="BU96:BW96"/>
    <mergeCell ref="BX96:CC96"/>
    <mergeCell ref="BU93:BW93"/>
    <mergeCell ref="BX93:CC93"/>
    <mergeCell ref="CD96:CI96"/>
    <mergeCell ref="A97:U98"/>
    <mergeCell ref="V97:X97"/>
    <mergeCell ref="Y97:AD98"/>
    <mergeCell ref="AE97:AP97"/>
    <mergeCell ref="AR97:BT97"/>
    <mergeCell ref="BU97:BW97"/>
    <mergeCell ref="BX97:CC97"/>
    <mergeCell ref="CD97:CI97"/>
    <mergeCell ref="V98:X98"/>
    <mergeCell ref="A99:U99"/>
    <mergeCell ref="V99:X99"/>
    <mergeCell ref="Y99:AD99"/>
    <mergeCell ref="AE99:AJ99"/>
    <mergeCell ref="AK99:AP99"/>
    <mergeCell ref="AR99:BT99"/>
    <mergeCell ref="Y100:AD102"/>
    <mergeCell ref="AE100:AJ102"/>
    <mergeCell ref="AK100:AP102"/>
    <mergeCell ref="AR100:BT100"/>
    <mergeCell ref="BX98:CC99"/>
    <mergeCell ref="CD98:CI99"/>
    <mergeCell ref="AE98:AJ98"/>
    <mergeCell ref="AK98:AP98"/>
    <mergeCell ref="AR98:BT98"/>
    <mergeCell ref="BU98:BW99"/>
    <mergeCell ref="A101:U101"/>
    <mergeCell ref="AR101:BT101"/>
    <mergeCell ref="BU101:BW101"/>
    <mergeCell ref="BX101:CC101"/>
    <mergeCell ref="CD101:CI101"/>
    <mergeCell ref="A100:U100"/>
    <mergeCell ref="V100:X102"/>
    <mergeCell ref="BU102:BW102"/>
    <mergeCell ref="BX102:CC102"/>
    <mergeCell ref="A102:U102"/>
    <mergeCell ref="AK103:AP103"/>
    <mergeCell ref="AR103:BT103"/>
    <mergeCell ref="BU103:BW104"/>
    <mergeCell ref="BX103:CC104"/>
    <mergeCell ref="CD103:CI104"/>
    <mergeCell ref="CD100:CI100"/>
    <mergeCell ref="AR102:BT102"/>
    <mergeCell ref="BU100:BW100"/>
    <mergeCell ref="BX100:CC100"/>
    <mergeCell ref="AR105:BT105"/>
    <mergeCell ref="A104:U104"/>
    <mergeCell ref="V104:X104"/>
    <mergeCell ref="Y104:AD104"/>
    <mergeCell ref="AE104:AJ104"/>
    <mergeCell ref="CD102:CI102"/>
    <mergeCell ref="A103:U103"/>
    <mergeCell ref="V103:X103"/>
    <mergeCell ref="Y103:AD103"/>
    <mergeCell ref="AE103:AJ103"/>
    <mergeCell ref="A107:U107"/>
    <mergeCell ref="V107:X107"/>
    <mergeCell ref="AR107:BT107"/>
    <mergeCell ref="BU105:BW105"/>
    <mergeCell ref="BU107:BW107"/>
    <mergeCell ref="AK104:AP104"/>
    <mergeCell ref="AR104:BT104"/>
    <mergeCell ref="V105:X105"/>
    <mergeCell ref="Y105:AD107"/>
    <mergeCell ref="AE105:AJ107"/>
    <mergeCell ref="BX105:CC105"/>
    <mergeCell ref="CD105:CI105"/>
    <mergeCell ref="A106:U106"/>
    <mergeCell ref="V106:X106"/>
    <mergeCell ref="AR106:BT106"/>
    <mergeCell ref="BU106:BW106"/>
    <mergeCell ref="BX106:CC106"/>
    <mergeCell ref="CD106:CI106"/>
    <mergeCell ref="A105:U105"/>
    <mergeCell ref="AK105:AP107"/>
    <mergeCell ref="BX107:CC107"/>
    <mergeCell ref="CD107:CI107"/>
    <mergeCell ref="A108:U108"/>
    <mergeCell ref="V108:X108"/>
    <mergeCell ref="Y108:AD108"/>
    <mergeCell ref="AE108:AJ108"/>
    <mergeCell ref="AK108:AP108"/>
    <mergeCell ref="AR108:BT108"/>
    <mergeCell ref="BU108:BW108"/>
    <mergeCell ref="BX108:CC108"/>
    <mergeCell ref="CD108:CI108"/>
    <mergeCell ref="A109:U109"/>
    <mergeCell ref="V109:X109"/>
    <mergeCell ref="Y109:AD109"/>
    <mergeCell ref="AE109:AJ109"/>
    <mergeCell ref="AK109:AP109"/>
    <mergeCell ref="AR109:BT109"/>
    <mergeCell ref="BU109:BW109"/>
    <mergeCell ref="BX109:CC109"/>
    <mergeCell ref="CD109:CI109"/>
    <mergeCell ref="AR110:BT110"/>
    <mergeCell ref="BU110:BW110"/>
    <mergeCell ref="BX110:CC110"/>
    <mergeCell ref="A110:U110"/>
    <mergeCell ref="V110:X110"/>
    <mergeCell ref="Y110:AD110"/>
    <mergeCell ref="AE110:AJ110"/>
    <mergeCell ref="CD110:CI110"/>
    <mergeCell ref="A111:U111"/>
    <mergeCell ref="V111:X111"/>
    <mergeCell ref="Y111:AD111"/>
    <mergeCell ref="AE111:AJ111"/>
    <mergeCell ref="AK111:AP111"/>
    <mergeCell ref="AR111:BY111"/>
    <mergeCell ref="BZ111:CC111"/>
    <mergeCell ref="CD111:CG111"/>
    <mergeCell ref="AK110:AP110"/>
    <mergeCell ref="AR112:BY112"/>
    <mergeCell ref="BZ112:CC112"/>
    <mergeCell ref="CD112:CG112"/>
    <mergeCell ref="A113:O113"/>
    <mergeCell ref="P113:AP113"/>
    <mergeCell ref="AR113:BC113"/>
    <mergeCell ref="BD113:BY113"/>
    <mergeCell ref="BZ113:CC113"/>
    <mergeCell ref="CD113:CG113"/>
    <mergeCell ref="P115:AI115"/>
    <mergeCell ref="AJ115:AL115"/>
    <mergeCell ref="AM115:AP115"/>
    <mergeCell ref="AR115:CI115"/>
    <mergeCell ref="P114:AI114"/>
    <mergeCell ref="AJ114:AL114"/>
    <mergeCell ref="AM114:AP114"/>
    <mergeCell ref="BD114:BY114"/>
    <mergeCell ref="BV118:BY118"/>
    <mergeCell ref="BZ118:CI118"/>
    <mergeCell ref="P116:AI116"/>
    <mergeCell ref="AJ116:AL116"/>
    <mergeCell ref="AM116:AP116"/>
    <mergeCell ref="AR116:BU117"/>
    <mergeCell ref="AM119:AP119"/>
    <mergeCell ref="AR119:BU119"/>
    <mergeCell ref="BV116:BY116"/>
    <mergeCell ref="BZ116:CI117"/>
    <mergeCell ref="BV117:BY117"/>
    <mergeCell ref="A118:O118"/>
    <mergeCell ref="P118:AI118"/>
    <mergeCell ref="AJ118:AL118"/>
    <mergeCell ref="AM118:AP118"/>
    <mergeCell ref="AR118:BU118"/>
    <mergeCell ref="BV119:BY119"/>
    <mergeCell ref="BZ119:CI119"/>
    <mergeCell ref="P120:AI120"/>
    <mergeCell ref="AJ120:AL120"/>
    <mergeCell ref="AM120:AP120"/>
    <mergeCell ref="AR120:BU120"/>
    <mergeCell ref="BV120:BY120"/>
    <mergeCell ref="BZ120:CI120"/>
    <mergeCell ref="P119:AI119"/>
    <mergeCell ref="AJ119:AL119"/>
    <mergeCell ref="BV121:BY121"/>
    <mergeCell ref="BZ121:CI121"/>
    <mergeCell ref="AR122:BU122"/>
    <mergeCell ref="BV122:BY122"/>
    <mergeCell ref="BZ122:CI122"/>
    <mergeCell ref="P121:AI121"/>
    <mergeCell ref="AJ121:AL121"/>
    <mergeCell ref="AM121:AP121"/>
    <mergeCell ref="AR121:BU121"/>
    <mergeCell ref="AR125:BC125"/>
    <mergeCell ref="BE125:BZ125"/>
    <mergeCell ref="CA125:CD125"/>
    <mergeCell ref="CE125:CH125"/>
    <mergeCell ref="AR123:BU123"/>
    <mergeCell ref="BV123:BY123"/>
    <mergeCell ref="BZ123:CI123"/>
    <mergeCell ref="AR124:BU124"/>
    <mergeCell ref="BV124:BY124"/>
    <mergeCell ref="BZ124:CI124"/>
    <mergeCell ref="A126:CI126"/>
    <mergeCell ref="A127:AH128"/>
    <mergeCell ref="AI127:AL128"/>
    <mergeCell ref="AM127:AS128"/>
    <mergeCell ref="AT127:BG127"/>
    <mergeCell ref="BH127:BN128"/>
    <mergeCell ref="BO127:BU128"/>
    <mergeCell ref="BV127:CD128"/>
    <mergeCell ref="CE127:CI128"/>
    <mergeCell ref="AT128:AZ128"/>
    <mergeCell ref="BH129:BN129"/>
    <mergeCell ref="BO129:BU129"/>
    <mergeCell ref="BV129:CD129"/>
    <mergeCell ref="CE129:CI129"/>
    <mergeCell ref="BA128:BG128"/>
    <mergeCell ref="A129:AH129"/>
    <mergeCell ref="AI129:AL129"/>
    <mergeCell ref="AM129:AS129"/>
    <mergeCell ref="AT129:AZ129"/>
    <mergeCell ref="BA129:BG129"/>
    <mergeCell ref="BA130:BG130"/>
    <mergeCell ref="BH130:BN130"/>
    <mergeCell ref="BO130:BU130"/>
    <mergeCell ref="BV130:CD130"/>
    <mergeCell ref="A130:AH130"/>
    <mergeCell ref="AI130:AL130"/>
    <mergeCell ref="AM130:AS130"/>
    <mergeCell ref="AT130:AZ130"/>
    <mergeCell ref="CE130:CI130"/>
    <mergeCell ref="A131:AH131"/>
    <mergeCell ref="AI131:AL131"/>
    <mergeCell ref="AM131:AS131"/>
    <mergeCell ref="AT131:AZ131"/>
    <mergeCell ref="BA131:BG131"/>
    <mergeCell ref="BH131:BN131"/>
    <mergeCell ref="BO131:BU131"/>
    <mergeCell ref="BV131:CD131"/>
    <mergeCell ref="CE131:CI131"/>
    <mergeCell ref="BA132:BG132"/>
    <mergeCell ref="BH132:BN132"/>
    <mergeCell ref="BO132:BU132"/>
    <mergeCell ref="BV132:CD132"/>
    <mergeCell ref="A132:AH132"/>
    <mergeCell ref="AI132:AL132"/>
    <mergeCell ref="AM132:AS132"/>
    <mergeCell ref="AT132:AZ132"/>
    <mergeCell ref="CE132:CI132"/>
    <mergeCell ref="A133:AH133"/>
    <mergeCell ref="AI133:AL133"/>
    <mergeCell ref="AM133:AS133"/>
    <mergeCell ref="AT133:AZ133"/>
    <mergeCell ref="BA133:BG133"/>
    <mergeCell ref="BH133:BN133"/>
    <mergeCell ref="BO133:BU133"/>
    <mergeCell ref="BV133:CD133"/>
    <mergeCell ref="CE133:CI133"/>
    <mergeCell ref="BA134:BG134"/>
    <mergeCell ref="BH134:BN134"/>
    <mergeCell ref="BO134:BU134"/>
    <mergeCell ref="BV134:CD134"/>
    <mergeCell ref="A134:AH134"/>
    <mergeCell ref="AI134:AL134"/>
    <mergeCell ref="AM134:AS134"/>
    <mergeCell ref="AT134:AZ134"/>
    <mergeCell ref="CE134:CI134"/>
    <mergeCell ref="A135:AH135"/>
    <mergeCell ref="AI135:AL135"/>
    <mergeCell ref="AM135:AS135"/>
    <mergeCell ref="AT135:AZ135"/>
    <mergeCell ref="BA135:BG135"/>
    <mergeCell ref="BH135:BN135"/>
    <mergeCell ref="BO135:BU135"/>
    <mergeCell ref="BV135:CD135"/>
    <mergeCell ref="CE135:CI135"/>
    <mergeCell ref="BA136:BG136"/>
    <mergeCell ref="BH136:BN136"/>
    <mergeCell ref="BO136:BU136"/>
    <mergeCell ref="BV136:CD136"/>
    <mergeCell ref="A136:AH136"/>
    <mergeCell ref="AI136:AL136"/>
    <mergeCell ref="AM136:AS136"/>
    <mergeCell ref="AT136:AZ136"/>
    <mergeCell ref="CE136:CI136"/>
    <mergeCell ref="A137:AH137"/>
    <mergeCell ref="AI137:AL137"/>
    <mergeCell ref="AM137:AS137"/>
    <mergeCell ref="AT137:AZ137"/>
    <mergeCell ref="BA137:BG137"/>
    <mergeCell ref="BH137:BN137"/>
    <mergeCell ref="BO137:BU137"/>
    <mergeCell ref="BV137:CD137"/>
    <mergeCell ref="CE137:CI137"/>
    <mergeCell ref="BA138:BG138"/>
    <mergeCell ref="BH138:BN138"/>
    <mergeCell ref="BO138:BU138"/>
    <mergeCell ref="BV138:CD138"/>
    <mergeCell ref="A138:AH138"/>
    <mergeCell ref="AI138:AL138"/>
    <mergeCell ref="AM138:AS138"/>
    <mergeCell ref="AT138:AZ138"/>
    <mergeCell ref="CE138:CI138"/>
    <mergeCell ref="A140:AP140"/>
    <mergeCell ref="AR140:CI140"/>
    <mergeCell ref="A141:V142"/>
    <mergeCell ref="W141:Y142"/>
    <mergeCell ref="Z141:AE142"/>
    <mergeCell ref="AF141:AP141"/>
    <mergeCell ref="AR141:BL142"/>
    <mergeCell ref="BM141:BO142"/>
    <mergeCell ref="BP141:BT142"/>
    <mergeCell ref="BU141:CI141"/>
    <mergeCell ref="AF142:AK142"/>
    <mergeCell ref="AL142:AP142"/>
    <mergeCell ref="BU142:BY142"/>
    <mergeCell ref="BZ142:CD142"/>
    <mergeCell ref="CE142:CI142"/>
    <mergeCell ref="BM144:BO145"/>
    <mergeCell ref="AL143:AP143"/>
    <mergeCell ref="AR143:BL143"/>
    <mergeCell ref="BM143:BO143"/>
    <mergeCell ref="BP143:BT143"/>
    <mergeCell ref="A143:V143"/>
    <mergeCell ref="W143:Y143"/>
    <mergeCell ref="Z143:AE143"/>
    <mergeCell ref="AF143:AK143"/>
    <mergeCell ref="CE144:CI145"/>
    <mergeCell ref="BU143:BY143"/>
    <mergeCell ref="BZ143:CD143"/>
    <mergeCell ref="CE143:CI143"/>
    <mergeCell ref="A144:V144"/>
    <mergeCell ref="W144:Y144"/>
    <mergeCell ref="Z144:AE144"/>
    <mergeCell ref="AF144:AK144"/>
    <mergeCell ref="AL144:AP144"/>
    <mergeCell ref="AR144:BL144"/>
    <mergeCell ref="A146:V146"/>
    <mergeCell ref="AR146:BL146"/>
    <mergeCell ref="A145:V145"/>
    <mergeCell ref="W145:Y146"/>
    <mergeCell ref="Z145:AE146"/>
    <mergeCell ref="AF145:AK146"/>
    <mergeCell ref="AF147:AK147"/>
    <mergeCell ref="BP146:BT146"/>
    <mergeCell ref="BU146:BY146"/>
    <mergeCell ref="BZ146:CD146"/>
    <mergeCell ref="CE146:CI146"/>
    <mergeCell ref="AL145:AP146"/>
    <mergeCell ref="AR145:BL145"/>
    <mergeCell ref="BP144:BT145"/>
    <mergeCell ref="BU144:BY145"/>
    <mergeCell ref="BZ144:CD145"/>
    <mergeCell ref="AL147:AP147"/>
    <mergeCell ref="A149:V149"/>
    <mergeCell ref="W149:Y149"/>
    <mergeCell ref="Z149:AE149"/>
    <mergeCell ref="AF149:AK149"/>
    <mergeCell ref="AL149:AP149"/>
    <mergeCell ref="AL148:AP148"/>
    <mergeCell ref="A147:V147"/>
    <mergeCell ref="W147:Y147"/>
    <mergeCell ref="Z147:AE147"/>
    <mergeCell ref="BM146:BO146"/>
    <mergeCell ref="A150:V150"/>
    <mergeCell ref="W150:Y150"/>
    <mergeCell ref="Z150:AE150"/>
    <mergeCell ref="AF150:AK150"/>
    <mergeCell ref="AL150:AP150"/>
    <mergeCell ref="A148:V148"/>
    <mergeCell ref="W148:Y148"/>
    <mergeCell ref="Z148:AE148"/>
    <mergeCell ref="AF148:AK148"/>
    <mergeCell ref="BZ149:CC149"/>
    <mergeCell ref="CD149:CH149"/>
    <mergeCell ref="AF153:AK153"/>
    <mergeCell ref="AL153:AP153"/>
    <mergeCell ref="AR153:BY153"/>
    <mergeCell ref="AL151:AP151"/>
    <mergeCell ref="AF152:AK152"/>
    <mergeCell ref="AL152:AP152"/>
    <mergeCell ref="AR149:BY149"/>
    <mergeCell ref="A152:V152"/>
    <mergeCell ref="W152:Y152"/>
    <mergeCell ref="BZ153:CC153"/>
    <mergeCell ref="CD153:CH153"/>
    <mergeCell ref="A151:V151"/>
    <mergeCell ref="W151:Y151"/>
    <mergeCell ref="Z151:AE151"/>
    <mergeCell ref="AF151:AK151"/>
    <mergeCell ref="Z152:AE152"/>
    <mergeCell ref="AL154:AP154"/>
    <mergeCell ref="A153:V153"/>
    <mergeCell ref="W153:Y153"/>
    <mergeCell ref="Z153:AE153"/>
    <mergeCell ref="A154:V154"/>
    <mergeCell ref="W154:Y154"/>
    <mergeCell ref="Z154:AE154"/>
    <mergeCell ref="AF154:AK154"/>
    <mergeCell ref="AL155:AP155"/>
    <mergeCell ref="A156:V156"/>
    <mergeCell ref="W156:Y156"/>
    <mergeCell ref="Z156:AE156"/>
    <mergeCell ref="AF156:AK156"/>
    <mergeCell ref="AL156:AP156"/>
    <mergeCell ref="A155:V155"/>
    <mergeCell ref="W155:Y155"/>
    <mergeCell ref="Z155:AE155"/>
    <mergeCell ref="AF155:AK155"/>
    <mergeCell ref="AJ159:AL159"/>
    <mergeCell ref="AM159:AP159"/>
    <mergeCell ref="A157:V157"/>
    <mergeCell ref="W157:Y157"/>
    <mergeCell ref="Z157:AE157"/>
    <mergeCell ref="AF157:AK157"/>
    <mergeCell ref="AM160:AP160"/>
    <mergeCell ref="AR160:BY160"/>
    <mergeCell ref="AL157:AP157"/>
    <mergeCell ref="AR157:CI157"/>
    <mergeCell ref="A158:K158"/>
    <mergeCell ref="L158:AI158"/>
    <mergeCell ref="AR158:BY159"/>
    <mergeCell ref="BZ158:CB159"/>
    <mergeCell ref="CC158:CI159"/>
    <mergeCell ref="L159:AI159"/>
    <mergeCell ref="BZ160:CB160"/>
    <mergeCell ref="CC160:CI160"/>
    <mergeCell ref="L161:AI161"/>
    <mergeCell ref="AJ161:AL161"/>
    <mergeCell ref="AM161:AP161"/>
    <mergeCell ref="AR161:BY161"/>
    <mergeCell ref="BZ161:CB161"/>
    <mergeCell ref="CC161:CI161"/>
    <mergeCell ref="L160:AI160"/>
    <mergeCell ref="AJ160:AL160"/>
    <mergeCell ref="L164:AI164"/>
    <mergeCell ref="L162:AI162"/>
    <mergeCell ref="AJ162:AL162"/>
    <mergeCell ref="AM162:AP162"/>
    <mergeCell ref="AR162:BY162"/>
    <mergeCell ref="AJ164:AL164"/>
    <mergeCell ref="AM164:AP164"/>
    <mergeCell ref="AR164:BY164"/>
    <mergeCell ref="A166:AP166"/>
    <mergeCell ref="BZ162:CB162"/>
    <mergeCell ref="CC162:CI162"/>
    <mergeCell ref="A163:AI163"/>
    <mergeCell ref="AJ163:AL163"/>
    <mergeCell ref="AM163:AP163"/>
    <mergeCell ref="AR163:BY163"/>
    <mergeCell ref="BZ163:CB164"/>
    <mergeCell ref="CC163:CI164"/>
    <mergeCell ref="A164:K164"/>
    <mergeCell ref="A168:AP168"/>
    <mergeCell ref="AR168:CI168"/>
    <mergeCell ref="A169:AF169"/>
    <mergeCell ref="AG169:AI169"/>
    <mergeCell ref="AJ169:AP169"/>
    <mergeCell ref="AR169:BY169"/>
    <mergeCell ref="BZ169:CB169"/>
    <mergeCell ref="CC169:CI169"/>
    <mergeCell ref="BZ171:CB171"/>
    <mergeCell ref="CC171:CI171"/>
    <mergeCell ref="A170:AF170"/>
    <mergeCell ref="AG170:AI170"/>
    <mergeCell ref="AJ170:AP170"/>
    <mergeCell ref="AR170:BY170"/>
    <mergeCell ref="A172:AF172"/>
    <mergeCell ref="AG172:AI172"/>
    <mergeCell ref="AJ172:AP172"/>
    <mergeCell ref="AR172:BY172"/>
    <mergeCell ref="BZ170:CB170"/>
    <mergeCell ref="CC170:CI170"/>
    <mergeCell ref="A171:AF171"/>
    <mergeCell ref="AG171:AI171"/>
    <mergeCell ref="AJ171:AP171"/>
    <mergeCell ref="AR171:BY171"/>
    <mergeCell ref="BZ172:CB172"/>
    <mergeCell ref="CC172:CI172"/>
    <mergeCell ref="A173:AF173"/>
    <mergeCell ref="AG173:AI173"/>
    <mergeCell ref="AJ173:AP173"/>
    <mergeCell ref="AR173:BY173"/>
    <mergeCell ref="BZ173:CB174"/>
    <mergeCell ref="CC173:CI174"/>
    <mergeCell ref="A174:AF174"/>
    <mergeCell ref="AG174:AI174"/>
    <mergeCell ref="AJ174:AP174"/>
    <mergeCell ref="AR174:BY174"/>
    <mergeCell ref="A175:AF175"/>
    <mergeCell ref="AG175:AI175"/>
    <mergeCell ref="AJ175:AP175"/>
    <mergeCell ref="AR175:BY175"/>
    <mergeCell ref="BZ175:CB175"/>
    <mergeCell ref="CC175:CI175"/>
    <mergeCell ref="A176:AF176"/>
    <mergeCell ref="AG176:AI176"/>
    <mergeCell ref="AJ176:AP176"/>
    <mergeCell ref="AR176:BY176"/>
    <mergeCell ref="BZ176:CB176"/>
    <mergeCell ref="CC176:CI176"/>
    <mergeCell ref="BZ177:CB177"/>
    <mergeCell ref="CC177:CI177"/>
    <mergeCell ref="AR178:BY178"/>
    <mergeCell ref="BZ178:CB178"/>
    <mergeCell ref="CC178:CI178"/>
    <mergeCell ref="A177:AF178"/>
    <mergeCell ref="AG177:AI178"/>
    <mergeCell ref="AJ177:AP178"/>
    <mergeCell ref="AR177:BY177"/>
    <mergeCell ref="AR179:BY179"/>
    <mergeCell ref="BZ179:CB179"/>
    <mergeCell ref="CC179:CI179"/>
    <mergeCell ref="A180:AP180"/>
    <mergeCell ref="AR180:BY180"/>
    <mergeCell ref="BZ180:CB180"/>
    <mergeCell ref="CC180:CI180"/>
    <mergeCell ref="A181:AF181"/>
    <mergeCell ref="AG181:AI181"/>
    <mergeCell ref="AJ181:AP181"/>
    <mergeCell ref="A182:AF182"/>
    <mergeCell ref="AG182:AI182"/>
    <mergeCell ref="AJ182:AP182"/>
    <mergeCell ref="A183:AF183"/>
    <mergeCell ref="AG183:AI183"/>
    <mergeCell ref="AJ183:AP183"/>
    <mergeCell ref="A184:AF184"/>
    <mergeCell ref="AG184:AI185"/>
    <mergeCell ref="AJ184:AP185"/>
    <mergeCell ref="A185:AF185"/>
    <mergeCell ref="A186:AF186"/>
    <mergeCell ref="AG186:AI186"/>
    <mergeCell ref="AJ186:AP186"/>
    <mergeCell ref="A187:AF187"/>
    <mergeCell ref="AG187:AI188"/>
    <mergeCell ref="AJ187:AP188"/>
    <mergeCell ref="A188:AF188"/>
    <mergeCell ref="A191:AF191"/>
    <mergeCell ref="AG191:AI192"/>
    <mergeCell ref="AJ191:AP192"/>
    <mergeCell ref="A192:AF192"/>
    <mergeCell ref="A189:AF189"/>
    <mergeCell ref="AG189:AI189"/>
    <mergeCell ref="AJ189:AP189"/>
    <mergeCell ref="A190:AF190"/>
    <mergeCell ref="AG190:AI190"/>
    <mergeCell ref="AJ190:AP190"/>
    <mergeCell ref="A193:AF193"/>
    <mergeCell ref="AG193:AI193"/>
    <mergeCell ref="AJ193:AP193"/>
    <mergeCell ref="A194:AF194"/>
    <mergeCell ref="AG194:AI194"/>
    <mergeCell ref="AJ194:AP194"/>
    <mergeCell ref="A195:AF195"/>
    <mergeCell ref="AG195:AI195"/>
    <mergeCell ref="AJ195:AP195"/>
    <mergeCell ref="A196:AF196"/>
    <mergeCell ref="AG196:AI197"/>
    <mergeCell ref="AJ196:AP197"/>
    <mergeCell ref="A197:AF197"/>
    <mergeCell ref="AN204:AU204"/>
    <mergeCell ref="AV204:AY205"/>
    <mergeCell ref="AZ204:BC205"/>
    <mergeCell ref="A198:AF198"/>
    <mergeCell ref="AG198:AI198"/>
    <mergeCell ref="AJ198:AP198"/>
    <mergeCell ref="A199:AF199"/>
    <mergeCell ref="AG199:AI199"/>
    <mergeCell ref="AJ199:AP199"/>
    <mergeCell ref="BH204:BO204"/>
    <mergeCell ref="BP204:BS205"/>
    <mergeCell ref="BT204:BW205"/>
    <mergeCell ref="A201:CI201"/>
    <mergeCell ref="A203:W205"/>
    <mergeCell ref="X203:AA205"/>
    <mergeCell ref="AB203:BO203"/>
    <mergeCell ref="BP203:CI203"/>
    <mergeCell ref="AB204:AI204"/>
    <mergeCell ref="AJ204:AM205"/>
    <mergeCell ref="BX204:CA205"/>
    <mergeCell ref="CB204:CE205"/>
    <mergeCell ref="CF204:CI205"/>
    <mergeCell ref="AB205:AE205"/>
    <mergeCell ref="AF205:AI205"/>
    <mergeCell ref="AN205:AQ205"/>
    <mergeCell ref="AR205:AU205"/>
    <mergeCell ref="BH205:BK205"/>
    <mergeCell ref="BL205:BO205"/>
    <mergeCell ref="BD204:BG205"/>
    <mergeCell ref="AJ206:AM206"/>
    <mergeCell ref="AN206:AQ206"/>
    <mergeCell ref="AR206:AU206"/>
    <mergeCell ref="AV206:AY206"/>
    <mergeCell ref="A206:W206"/>
    <mergeCell ref="X206:AA206"/>
    <mergeCell ref="AB206:AE206"/>
    <mergeCell ref="AF206:AI206"/>
    <mergeCell ref="BP206:BS206"/>
    <mergeCell ref="BT206:BW206"/>
    <mergeCell ref="BX206:CA206"/>
    <mergeCell ref="CB206:CE206"/>
    <mergeCell ref="AZ206:BC206"/>
    <mergeCell ref="BD206:BG206"/>
    <mergeCell ref="BH206:BK206"/>
    <mergeCell ref="BL206:BO206"/>
    <mergeCell ref="CF206:CI206"/>
    <mergeCell ref="A207:W207"/>
    <mergeCell ref="X207:AA208"/>
    <mergeCell ref="AB207:AE208"/>
    <mergeCell ref="AF207:AI208"/>
    <mergeCell ref="AJ207:AM208"/>
    <mergeCell ref="AN207:AQ208"/>
    <mergeCell ref="AR207:AU208"/>
    <mergeCell ref="AV207:AY208"/>
    <mergeCell ref="AZ207:BC208"/>
    <mergeCell ref="BT207:BW208"/>
    <mergeCell ref="BX207:CA208"/>
    <mergeCell ref="CB207:CE208"/>
    <mergeCell ref="CF207:CI208"/>
    <mergeCell ref="BD207:BG208"/>
    <mergeCell ref="BH207:BK208"/>
    <mergeCell ref="BL207:BO208"/>
    <mergeCell ref="BP207:BS208"/>
    <mergeCell ref="AF209:AI209"/>
    <mergeCell ref="AJ209:AM209"/>
    <mergeCell ref="AN209:AQ209"/>
    <mergeCell ref="AR209:AU209"/>
    <mergeCell ref="A208:W208"/>
    <mergeCell ref="A209:W209"/>
    <mergeCell ref="X209:AA209"/>
    <mergeCell ref="AB209:AE209"/>
    <mergeCell ref="BL209:BO209"/>
    <mergeCell ref="BP209:BS209"/>
    <mergeCell ref="BT209:BW209"/>
    <mergeCell ref="BX209:CA209"/>
    <mergeCell ref="AV209:AY209"/>
    <mergeCell ref="AZ209:BC209"/>
    <mergeCell ref="BD209:BG209"/>
    <mergeCell ref="BH209:BK209"/>
    <mergeCell ref="CB209:CE209"/>
    <mergeCell ref="CF209:CI209"/>
    <mergeCell ref="A210:W210"/>
    <mergeCell ref="X210:AA210"/>
    <mergeCell ref="AB210:AE210"/>
    <mergeCell ref="AF210:AI210"/>
    <mergeCell ref="AJ210:AM210"/>
    <mergeCell ref="AN210:AQ210"/>
    <mergeCell ref="AR210:AU210"/>
    <mergeCell ref="AV210:AY210"/>
    <mergeCell ref="BP210:BS210"/>
    <mergeCell ref="BT210:BW210"/>
    <mergeCell ref="BX210:CA210"/>
    <mergeCell ref="CB210:CE210"/>
    <mergeCell ref="AZ210:BC210"/>
    <mergeCell ref="BD210:BG210"/>
    <mergeCell ref="BH210:BK210"/>
    <mergeCell ref="BL210:BO210"/>
    <mergeCell ref="CF210:CI210"/>
    <mergeCell ref="A211:W211"/>
    <mergeCell ref="X211:AA211"/>
    <mergeCell ref="AB211:AE211"/>
    <mergeCell ref="AF211:AI211"/>
    <mergeCell ref="AJ211:AM211"/>
    <mergeCell ref="AN211:AQ211"/>
    <mergeCell ref="AR211:AU211"/>
    <mergeCell ref="AV211:AY211"/>
    <mergeCell ref="AZ211:BC211"/>
    <mergeCell ref="BT211:BW211"/>
    <mergeCell ref="BX211:CA211"/>
    <mergeCell ref="CB211:CE211"/>
    <mergeCell ref="CF211:CI211"/>
    <mergeCell ref="BD211:BG211"/>
    <mergeCell ref="BH211:BK211"/>
    <mergeCell ref="BL211:BO211"/>
    <mergeCell ref="BP211:BS211"/>
    <mergeCell ref="AJ212:AM212"/>
    <mergeCell ref="AN212:AQ212"/>
    <mergeCell ref="AR212:AU212"/>
    <mergeCell ref="AV212:AY212"/>
    <mergeCell ref="A212:W212"/>
    <mergeCell ref="X212:AA212"/>
    <mergeCell ref="AB212:AE212"/>
    <mergeCell ref="AF212:AI212"/>
    <mergeCell ref="BP212:BS212"/>
    <mergeCell ref="BT212:BW212"/>
    <mergeCell ref="BX212:CA212"/>
    <mergeCell ref="CB212:CE212"/>
    <mergeCell ref="AZ212:BC212"/>
    <mergeCell ref="BD212:BG212"/>
    <mergeCell ref="BH212:BK212"/>
    <mergeCell ref="BL212:BO212"/>
    <mergeCell ref="CF212:CI212"/>
    <mergeCell ref="A213:W213"/>
    <mergeCell ref="X213:AA213"/>
    <mergeCell ref="AB213:AE213"/>
    <mergeCell ref="AF213:AI213"/>
    <mergeCell ref="AJ213:AM213"/>
    <mergeCell ref="AN213:AQ213"/>
    <mergeCell ref="AR213:AU213"/>
    <mergeCell ref="AV213:AY213"/>
    <mergeCell ref="AZ213:BC213"/>
    <mergeCell ref="BT213:BW213"/>
    <mergeCell ref="BX213:CA213"/>
    <mergeCell ref="CB213:CE213"/>
    <mergeCell ref="CF213:CI213"/>
    <mergeCell ref="BD213:BG213"/>
    <mergeCell ref="BH213:BK213"/>
    <mergeCell ref="BL213:BO213"/>
    <mergeCell ref="BP213:BS213"/>
    <mergeCell ref="BH214:BK215"/>
    <mergeCell ref="BL214:BO215"/>
    <mergeCell ref="A214:W214"/>
    <mergeCell ref="X214:AA215"/>
    <mergeCell ref="AB214:AE215"/>
    <mergeCell ref="AF214:AI215"/>
    <mergeCell ref="AJ214:AM215"/>
    <mergeCell ref="AN214:AQ215"/>
    <mergeCell ref="CF214:CI215"/>
    <mergeCell ref="A215:W215"/>
    <mergeCell ref="AR214:AU215"/>
    <mergeCell ref="AV214:AY215"/>
    <mergeCell ref="AZ214:BC215"/>
    <mergeCell ref="BD214:BG215"/>
    <mergeCell ref="BP214:BS215"/>
    <mergeCell ref="BT214:BW215"/>
    <mergeCell ref="BX214:CA215"/>
    <mergeCell ref="CB214:CE215"/>
    <mergeCell ref="AJ216:AM216"/>
    <mergeCell ref="AN216:AQ216"/>
    <mergeCell ref="AR216:AU216"/>
    <mergeCell ref="AV216:AY216"/>
    <mergeCell ref="A216:W216"/>
    <mergeCell ref="X216:AA216"/>
    <mergeCell ref="AB216:AE216"/>
    <mergeCell ref="AF216:AI216"/>
    <mergeCell ref="BP216:BS216"/>
    <mergeCell ref="BT216:BW216"/>
    <mergeCell ref="BX216:CA216"/>
    <mergeCell ref="CB216:CE216"/>
    <mergeCell ref="AZ216:BC216"/>
    <mergeCell ref="BD216:BG216"/>
    <mergeCell ref="BH216:BK216"/>
    <mergeCell ref="BL216:BO216"/>
    <mergeCell ref="CF216:CI216"/>
    <mergeCell ref="A217:W217"/>
    <mergeCell ref="X217:AA217"/>
    <mergeCell ref="AB217:AE217"/>
    <mergeCell ref="AF217:AI217"/>
    <mergeCell ref="AJ217:AM217"/>
    <mergeCell ref="AN217:AQ217"/>
    <mergeCell ref="AR217:AU217"/>
    <mergeCell ref="AV217:AY217"/>
    <mergeCell ref="AZ217:BC217"/>
    <mergeCell ref="BT217:BW217"/>
    <mergeCell ref="BX217:CA217"/>
    <mergeCell ref="CB217:CE217"/>
    <mergeCell ref="CF217:CI217"/>
    <mergeCell ref="BD217:BG217"/>
    <mergeCell ref="BH217:BK217"/>
    <mergeCell ref="BL217:BO217"/>
    <mergeCell ref="BP217:BS217"/>
    <mergeCell ref="BD218:BG218"/>
    <mergeCell ref="BH218:BK218"/>
    <mergeCell ref="BL218:BO218"/>
    <mergeCell ref="A218:W218"/>
    <mergeCell ref="X218:AA218"/>
    <mergeCell ref="AB218:AE218"/>
    <mergeCell ref="AF218:AI218"/>
    <mergeCell ref="AJ218:AM218"/>
    <mergeCell ref="AN218:AQ218"/>
    <mergeCell ref="CB218:CE218"/>
    <mergeCell ref="CF218:CI218"/>
    <mergeCell ref="A219:W219"/>
    <mergeCell ref="X219:AA219"/>
    <mergeCell ref="AB219:AE219"/>
    <mergeCell ref="AF219:AI219"/>
    <mergeCell ref="AJ219:AM219"/>
    <mergeCell ref="AR218:AU218"/>
    <mergeCell ref="AV218:AY218"/>
    <mergeCell ref="AZ218:BC218"/>
    <mergeCell ref="BX218:CA218"/>
    <mergeCell ref="BP220:BS220"/>
    <mergeCell ref="BT220:BW220"/>
    <mergeCell ref="BX220:CA220"/>
    <mergeCell ref="BL219:BO219"/>
    <mergeCell ref="BP219:BS219"/>
    <mergeCell ref="BT219:BW219"/>
    <mergeCell ref="BP218:BS218"/>
    <mergeCell ref="BT218:BW218"/>
    <mergeCell ref="CF219:CI219"/>
    <mergeCell ref="AN219:AQ219"/>
    <mergeCell ref="AR219:AU219"/>
    <mergeCell ref="AV219:AY219"/>
    <mergeCell ref="AZ219:BC219"/>
    <mergeCell ref="BD219:BG219"/>
    <mergeCell ref="BH219:BK219"/>
    <mergeCell ref="CB219:CE219"/>
    <mergeCell ref="AF220:AI220"/>
    <mergeCell ref="AJ220:AM220"/>
    <mergeCell ref="AN220:AQ220"/>
    <mergeCell ref="BX219:CA219"/>
    <mergeCell ref="AV220:AY220"/>
    <mergeCell ref="AZ220:BC220"/>
    <mergeCell ref="BD220:BG220"/>
    <mergeCell ref="BH220:BK220"/>
    <mergeCell ref="BL220:BO220"/>
    <mergeCell ref="CB220:CE220"/>
    <mergeCell ref="CF220:CI220"/>
    <mergeCell ref="A222:P222"/>
    <mergeCell ref="Q222:BG222"/>
    <mergeCell ref="BH222:BL222"/>
    <mergeCell ref="BM222:BT222"/>
    <mergeCell ref="AR220:AU220"/>
    <mergeCell ref="A220:W220"/>
    <mergeCell ref="X220:AA220"/>
    <mergeCell ref="AB220:AE220"/>
    <mergeCell ref="A224:P224"/>
    <mergeCell ref="Q224:BG224"/>
    <mergeCell ref="BH224:BL224"/>
    <mergeCell ref="BM224:BT224"/>
    <mergeCell ref="A223:P223"/>
    <mergeCell ref="Q223:BG223"/>
    <mergeCell ref="BH223:BL223"/>
    <mergeCell ref="BM223:BT223"/>
    <mergeCell ref="A226:CI226"/>
    <mergeCell ref="A228:AC229"/>
    <mergeCell ref="AD228:AG229"/>
    <mergeCell ref="AH228:AM229"/>
    <mergeCell ref="AN228:AS229"/>
    <mergeCell ref="AT228:BE228"/>
    <mergeCell ref="BF228:BK229"/>
    <mergeCell ref="BL228:BQ229"/>
    <mergeCell ref="BR228:BW229"/>
    <mergeCell ref="BX228:CI228"/>
    <mergeCell ref="CD229:CI229"/>
    <mergeCell ref="A230:AC230"/>
    <mergeCell ref="AD230:AG230"/>
    <mergeCell ref="AH230:AM230"/>
    <mergeCell ref="AN230:AS230"/>
    <mergeCell ref="AT230:AY230"/>
    <mergeCell ref="AZ230:BE230"/>
    <mergeCell ref="A231:AC231"/>
    <mergeCell ref="AD231:AG231"/>
    <mergeCell ref="AH231:AM231"/>
    <mergeCell ref="AO231:AR231"/>
    <mergeCell ref="AZ229:BE229"/>
    <mergeCell ref="BX229:CC229"/>
    <mergeCell ref="CD231:CI231"/>
    <mergeCell ref="BF230:BK230"/>
    <mergeCell ref="BL230:BQ230"/>
    <mergeCell ref="BR230:BW230"/>
    <mergeCell ref="BX230:CC230"/>
    <mergeCell ref="CD230:CI230"/>
    <mergeCell ref="BS231:BV231"/>
    <mergeCell ref="BX231:CC231"/>
    <mergeCell ref="AZ232:BE232"/>
    <mergeCell ref="BA231:BD231"/>
    <mergeCell ref="BF231:BK231"/>
    <mergeCell ref="BL231:BQ231"/>
    <mergeCell ref="AT231:AY231"/>
    <mergeCell ref="AT229:AY229"/>
    <mergeCell ref="BL233:BQ233"/>
    <mergeCell ref="BS233:BV233"/>
    <mergeCell ref="AT233:AY233"/>
    <mergeCell ref="A232:AC232"/>
    <mergeCell ref="AD232:AG232"/>
    <mergeCell ref="AH232:AM232"/>
    <mergeCell ref="AN232:AS232"/>
    <mergeCell ref="AT232:AY232"/>
    <mergeCell ref="A233:AC233"/>
    <mergeCell ref="AD233:AG233"/>
    <mergeCell ref="BF233:BK233"/>
    <mergeCell ref="BE234:BE235"/>
    <mergeCell ref="BF234:BK235"/>
    <mergeCell ref="BX233:CC233"/>
    <mergeCell ref="CD233:CI233"/>
    <mergeCell ref="BF232:BK232"/>
    <mergeCell ref="BL232:BQ232"/>
    <mergeCell ref="BR232:BW232"/>
    <mergeCell ref="BX232:CC232"/>
    <mergeCell ref="CD232:CI232"/>
    <mergeCell ref="AD234:AG235"/>
    <mergeCell ref="AH234:AM235"/>
    <mergeCell ref="AN234:AN235"/>
    <mergeCell ref="AO234:AR235"/>
    <mergeCell ref="AS234:AS235"/>
    <mergeCell ref="BA233:BD233"/>
    <mergeCell ref="AH233:AM233"/>
    <mergeCell ref="AO233:AR233"/>
    <mergeCell ref="AD236:AG236"/>
    <mergeCell ref="BA236:BD236"/>
    <mergeCell ref="BR234:BR235"/>
    <mergeCell ref="BS234:BV235"/>
    <mergeCell ref="BW234:BW235"/>
    <mergeCell ref="A235:AC235"/>
    <mergeCell ref="AT234:AY235"/>
    <mergeCell ref="AZ234:AZ235"/>
    <mergeCell ref="BA234:BD235"/>
    <mergeCell ref="A234:AC234"/>
    <mergeCell ref="BS237:BV237"/>
    <mergeCell ref="BX234:CC235"/>
    <mergeCell ref="CD234:CI235"/>
    <mergeCell ref="BL234:BQ235"/>
    <mergeCell ref="A237:AC237"/>
    <mergeCell ref="AD237:AG237"/>
    <mergeCell ref="AH237:AM237"/>
    <mergeCell ref="AO237:AR237"/>
    <mergeCell ref="AT237:AY237"/>
    <mergeCell ref="A236:AC236"/>
    <mergeCell ref="BL237:BQ237"/>
    <mergeCell ref="AH236:AM236"/>
    <mergeCell ref="AO236:AR236"/>
    <mergeCell ref="AT236:AY236"/>
    <mergeCell ref="CD237:CI237"/>
    <mergeCell ref="BF236:BK236"/>
    <mergeCell ref="BL236:BQ236"/>
    <mergeCell ref="BS236:BV236"/>
    <mergeCell ref="BX236:CC236"/>
    <mergeCell ref="CD236:CI236"/>
    <mergeCell ref="AD238:AG238"/>
    <mergeCell ref="AH238:AM238"/>
    <mergeCell ref="AO238:AR238"/>
    <mergeCell ref="BA238:BD238"/>
    <mergeCell ref="BA237:BD237"/>
    <mergeCell ref="BF237:BK237"/>
    <mergeCell ref="CD238:CI238"/>
    <mergeCell ref="BS239:BV239"/>
    <mergeCell ref="BX239:CC239"/>
    <mergeCell ref="BX237:CC237"/>
    <mergeCell ref="A239:AC239"/>
    <mergeCell ref="AD239:AG239"/>
    <mergeCell ref="AH239:AM239"/>
    <mergeCell ref="AO239:AR239"/>
    <mergeCell ref="AT239:AY239"/>
    <mergeCell ref="A238:AC238"/>
    <mergeCell ref="BA240:BD240"/>
    <mergeCell ref="BA239:BD239"/>
    <mergeCell ref="BF239:BK239"/>
    <mergeCell ref="BL239:BQ239"/>
    <mergeCell ref="AT238:AY238"/>
    <mergeCell ref="CD239:CI239"/>
    <mergeCell ref="BF238:BK238"/>
    <mergeCell ref="BL238:BQ238"/>
    <mergeCell ref="BS238:BV238"/>
    <mergeCell ref="BX238:CC238"/>
    <mergeCell ref="A240:AC240"/>
    <mergeCell ref="AD240:AG240"/>
    <mergeCell ref="AH240:AM240"/>
    <mergeCell ref="AO240:AR240"/>
    <mergeCell ref="AT240:AY240"/>
    <mergeCell ref="A241:AC241"/>
    <mergeCell ref="AD241:AG241"/>
    <mergeCell ref="AH241:AM241"/>
    <mergeCell ref="AO241:AR241"/>
    <mergeCell ref="CD241:CI241"/>
    <mergeCell ref="BF240:BK240"/>
    <mergeCell ref="BL240:BQ240"/>
    <mergeCell ref="BS240:BV240"/>
    <mergeCell ref="BX240:CC240"/>
    <mergeCell ref="CD240:CI240"/>
    <mergeCell ref="BS241:BV241"/>
    <mergeCell ref="BX241:CC241"/>
    <mergeCell ref="AH243:AM243"/>
    <mergeCell ref="AO243:AR243"/>
    <mergeCell ref="BA242:BD242"/>
    <mergeCell ref="BA241:BD241"/>
    <mergeCell ref="BF241:BK241"/>
    <mergeCell ref="BL241:BQ241"/>
    <mergeCell ref="AT241:AY241"/>
    <mergeCell ref="BS243:BV243"/>
    <mergeCell ref="BX243:CC243"/>
    <mergeCell ref="AT243:AY243"/>
    <mergeCell ref="A242:AC242"/>
    <mergeCell ref="AD242:AG242"/>
    <mergeCell ref="AH242:AM242"/>
    <mergeCell ref="AO242:AR242"/>
    <mergeCell ref="AT242:AY242"/>
    <mergeCell ref="A243:AC243"/>
    <mergeCell ref="AD243:AG243"/>
    <mergeCell ref="BA244:BD244"/>
    <mergeCell ref="BA243:BD243"/>
    <mergeCell ref="BF243:BK243"/>
    <mergeCell ref="BL243:BQ243"/>
    <mergeCell ref="CD243:CI243"/>
    <mergeCell ref="BF242:BK242"/>
    <mergeCell ref="BL242:BQ242"/>
    <mergeCell ref="BS242:BV242"/>
    <mergeCell ref="BX242:CC242"/>
    <mergeCell ref="CD242:CI242"/>
    <mergeCell ref="AT245:AY245"/>
    <mergeCell ref="A244:AC244"/>
    <mergeCell ref="AD244:AG244"/>
    <mergeCell ref="AH244:AM244"/>
    <mergeCell ref="AO244:AR244"/>
    <mergeCell ref="AT244:AY244"/>
    <mergeCell ref="A245:AC245"/>
    <mergeCell ref="AD245:AG245"/>
    <mergeCell ref="AH245:AM245"/>
    <mergeCell ref="AN245:AS245"/>
    <mergeCell ref="BX245:CC245"/>
    <mergeCell ref="CD245:CI245"/>
    <mergeCell ref="BF244:BK244"/>
    <mergeCell ref="BL244:BQ244"/>
    <mergeCell ref="BS244:BV244"/>
    <mergeCell ref="BX244:CC244"/>
    <mergeCell ref="CD244:CI244"/>
    <mergeCell ref="BR245:BW245"/>
    <mergeCell ref="BA246:BD246"/>
    <mergeCell ref="AZ245:BE245"/>
    <mergeCell ref="BF245:BK245"/>
    <mergeCell ref="BL245:BQ245"/>
    <mergeCell ref="BF246:BK246"/>
    <mergeCell ref="BL246:BQ246"/>
    <mergeCell ref="AT246:AY246"/>
    <mergeCell ref="BL247:BQ248"/>
    <mergeCell ref="BS246:BV246"/>
    <mergeCell ref="A247:AC247"/>
    <mergeCell ref="AD247:AG248"/>
    <mergeCell ref="AH247:AM248"/>
    <mergeCell ref="A246:AC246"/>
    <mergeCell ref="AD246:AG246"/>
    <mergeCell ref="AH246:AM246"/>
    <mergeCell ref="AO246:AR246"/>
    <mergeCell ref="BX246:CC246"/>
    <mergeCell ref="CD246:CI246"/>
    <mergeCell ref="BR247:BR248"/>
    <mergeCell ref="BS247:BV248"/>
    <mergeCell ref="BW247:BW248"/>
    <mergeCell ref="BX247:CC248"/>
    <mergeCell ref="CD247:CI248"/>
    <mergeCell ref="AN247:AN248"/>
    <mergeCell ref="AO247:AR248"/>
    <mergeCell ref="AT247:AY248"/>
    <mergeCell ref="A249:AC249"/>
    <mergeCell ref="AD249:AG249"/>
    <mergeCell ref="AH249:AM249"/>
    <mergeCell ref="AO249:AR249"/>
    <mergeCell ref="A248:AC248"/>
    <mergeCell ref="AZ247:AZ248"/>
    <mergeCell ref="BA247:BD248"/>
    <mergeCell ref="BE247:BE248"/>
    <mergeCell ref="BF247:BK248"/>
    <mergeCell ref="AT249:AY249"/>
    <mergeCell ref="AS247:AS248"/>
    <mergeCell ref="CD249:CI249"/>
    <mergeCell ref="BA249:BD249"/>
    <mergeCell ref="BF249:BK249"/>
    <mergeCell ref="AT250:AY250"/>
    <mergeCell ref="BA250:BD250"/>
    <mergeCell ref="BF250:BK250"/>
    <mergeCell ref="A251:AC251"/>
    <mergeCell ref="BL249:BQ249"/>
    <mergeCell ref="BS249:BV249"/>
    <mergeCell ref="BX249:CC249"/>
    <mergeCell ref="A250:AC250"/>
    <mergeCell ref="AD250:AG250"/>
    <mergeCell ref="AH250:AM250"/>
    <mergeCell ref="AO250:AR250"/>
    <mergeCell ref="AD251:AG251"/>
    <mergeCell ref="AH251:AM251"/>
    <mergeCell ref="AO251:AR251"/>
    <mergeCell ref="BL251:BQ251"/>
    <mergeCell ref="BF251:BK251"/>
    <mergeCell ref="BS251:BV251"/>
    <mergeCell ref="AT251:AY251"/>
    <mergeCell ref="BA251:BD251"/>
    <mergeCell ref="BX251:CC251"/>
    <mergeCell ref="CD251:CI251"/>
    <mergeCell ref="BS250:BV250"/>
    <mergeCell ref="BX250:CC250"/>
    <mergeCell ref="CD250:CI250"/>
    <mergeCell ref="BL250:BQ250"/>
    <mergeCell ref="AT252:AY252"/>
    <mergeCell ref="BA252:BD252"/>
    <mergeCell ref="BF252:BK252"/>
    <mergeCell ref="BL252:BQ252"/>
    <mergeCell ref="A252:AC252"/>
    <mergeCell ref="AD252:AG252"/>
    <mergeCell ref="AH252:AM252"/>
    <mergeCell ref="AO252:AR252"/>
    <mergeCell ref="BX253:CC253"/>
    <mergeCell ref="CD253:CI253"/>
    <mergeCell ref="BS252:BV252"/>
    <mergeCell ref="BX252:CC252"/>
    <mergeCell ref="CD252:CI252"/>
    <mergeCell ref="AD253:AG253"/>
    <mergeCell ref="AH253:AM253"/>
    <mergeCell ref="AO253:AR253"/>
    <mergeCell ref="AT253:AY253"/>
    <mergeCell ref="BA253:BD253"/>
    <mergeCell ref="A254:AC254"/>
    <mergeCell ref="AD254:AG254"/>
    <mergeCell ref="AH254:AM254"/>
    <mergeCell ref="AO254:AR254"/>
    <mergeCell ref="A255:AC255"/>
    <mergeCell ref="BS253:BV253"/>
    <mergeCell ref="BL253:BQ253"/>
    <mergeCell ref="BF253:BK253"/>
    <mergeCell ref="A253:AC253"/>
    <mergeCell ref="AT255:AY255"/>
    <mergeCell ref="BA255:BD255"/>
    <mergeCell ref="BL255:BQ255"/>
    <mergeCell ref="BF255:BK255"/>
    <mergeCell ref="AT254:AY254"/>
    <mergeCell ref="BA254:BD254"/>
    <mergeCell ref="BF254:BK254"/>
    <mergeCell ref="BL254:BQ254"/>
    <mergeCell ref="A257:AC257"/>
    <mergeCell ref="BS255:BV255"/>
    <mergeCell ref="BX255:CC255"/>
    <mergeCell ref="CD255:CI255"/>
    <mergeCell ref="BS254:BV254"/>
    <mergeCell ref="BX254:CC254"/>
    <mergeCell ref="CD254:CI254"/>
    <mergeCell ref="AD255:AG255"/>
    <mergeCell ref="AH255:AM255"/>
    <mergeCell ref="AO255:AR255"/>
    <mergeCell ref="AT256:AY256"/>
    <mergeCell ref="BA256:BD256"/>
    <mergeCell ref="BF256:BK256"/>
    <mergeCell ref="BL256:BQ256"/>
    <mergeCell ref="A256:AC256"/>
    <mergeCell ref="AD256:AG256"/>
    <mergeCell ref="AH256:AM256"/>
    <mergeCell ref="AO256:AR256"/>
    <mergeCell ref="AD257:AG257"/>
    <mergeCell ref="AH257:AM257"/>
    <mergeCell ref="AO257:AR257"/>
    <mergeCell ref="AT257:AY257"/>
    <mergeCell ref="BA257:BD257"/>
    <mergeCell ref="BL257:BQ257"/>
    <mergeCell ref="BF257:BK257"/>
    <mergeCell ref="BS257:BV257"/>
    <mergeCell ref="BX257:CC257"/>
    <mergeCell ref="CD257:CI257"/>
    <mergeCell ref="BS256:BV256"/>
    <mergeCell ref="BX256:CC256"/>
    <mergeCell ref="CD256:CI256"/>
  </mergeCells>
  <printOptions/>
  <pageMargins left="0.1968503937007874" right="0.1968503937007874" top="0.1968503937007874" bottom="0.1968503937007874" header="0.5118110236220472" footer="0.5118110236220472"/>
  <pageSetup blackAndWhite="1" horizontalDpi="600" verticalDpi="600" orientation="landscape" paperSize="9" scale="95" r:id="rId1"/>
  <rowBreaks count="6" manualBreakCount="6">
    <brk id="41" max="255" man="1"/>
    <brk id="79" max="255" man="1"/>
    <brk id="125" max="255" man="1"/>
    <brk id="167" max="255" man="1"/>
    <brk id="200" max="255" man="1"/>
    <brk id="2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Volodyko-N</dc:creator>
  <cp:keywords/>
  <dc:description/>
  <cp:lastModifiedBy>Maleta Y</cp:lastModifiedBy>
  <cp:lastPrinted>2013-03-19T05:52:19Z</cp:lastPrinted>
  <dcterms:created xsi:type="dcterms:W3CDTF">2006-11-10T08:57:46Z</dcterms:created>
  <dcterms:modified xsi:type="dcterms:W3CDTF">2013-03-27T17:26:18Z</dcterms:modified>
  <cp:category/>
  <cp:version/>
  <cp:contentType/>
  <cp:contentStatus/>
</cp:coreProperties>
</file>